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tsune_000\Desktop\無料配布用テンプレート\"/>
    </mc:Choice>
  </mc:AlternateContent>
  <bookViews>
    <workbookView xWindow="0" yWindow="0" windowWidth="15525" windowHeight="7695" activeTab="4"/>
  </bookViews>
  <sheets>
    <sheet name="使用方法" sheetId="5" r:id="rId1"/>
    <sheet name="顧客リスト" sheetId="4" r:id="rId2"/>
    <sheet name="発注履歴" sheetId="1" r:id="rId3"/>
    <sheet name="発注フォーム" sheetId="2" r:id="rId4"/>
    <sheet name="請求書フォーム" sheetId="6" r:id="rId5"/>
    <sheet name="★" sheetId="3" r:id="rId6"/>
  </sheets>
  <externalReferences>
    <externalReference r:id="rId7"/>
  </externalReferences>
  <definedNames>
    <definedName name="_xlnm.Print_Area" localSheetId="4">請求書フォーム!$B$4:$AA$41</definedName>
    <definedName name="_xlnm.Print_Area" localSheetId="3">発注フォーム!$B$1:$AW$27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6" l="1"/>
  <c r="R19" i="6"/>
  <c r="B20" i="6"/>
  <c r="R20" i="6"/>
  <c r="B21" i="6"/>
  <c r="R21" i="6"/>
  <c r="B22" i="6"/>
  <c r="R22" i="6"/>
  <c r="B23" i="6"/>
  <c r="R23" i="6"/>
  <c r="J17" i="6"/>
  <c r="R17" i="6" s="1"/>
  <c r="R25" i="6"/>
  <c r="R26" i="6"/>
  <c r="R18" i="6"/>
  <c r="R24" i="6"/>
  <c r="B6" i="6"/>
  <c r="I14" i="2"/>
  <c r="O6" i="1"/>
  <c r="L6" i="1"/>
  <c r="J6" i="1"/>
  <c r="I6" i="1"/>
  <c r="H6" i="1"/>
  <c r="G6" i="1"/>
  <c r="F6" i="1"/>
  <c r="D6" i="1"/>
  <c r="B26" i="6"/>
  <c r="B25" i="6"/>
  <c r="B24" i="6"/>
  <c r="B18" i="6"/>
  <c r="B5" i="6"/>
  <c r="R27" i="6" l="1"/>
  <c r="R28" i="6" l="1"/>
  <c r="R30" i="6"/>
  <c r="L14" i="6" s="1"/>
  <c r="B22" i="2" l="1"/>
  <c r="B18" i="2"/>
  <c r="E18" i="2"/>
  <c r="B19" i="2" s="1"/>
  <c r="B20" i="2"/>
  <c r="E20" i="2"/>
  <c r="B16" i="2"/>
  <c r="AE14" i="2" l="1"/>
  <c r="AK22" i="2"/>
  <c r="AE23" i="2" s="1"/>
  <c r="AE22" i="2"/>
  <c r="AK20" i="2"/>
  <c r="AE21" i="2" s="1"/>
  <c r="AE20" i="2"/>
  <c r="AK18" i="2"/>
  <c r="AE19" i="2" s="1"/>
  <c r="AE18" i="2"/>
  <c r="I18" i="2"/>
  <c r="I20" i="2"/>
  <c r="I22" i="2"/>
  <c r="F18" i="2"/>
  <c r="F20" i="2"/>
  <c r="F22" i="2"/>
  <c r="G7" i="1" l="1"/>
  <c r="H7" i="1"/>
  <c r="I7" i="1"/>
  <c r="J7" i="1"/>
  <c r="F8" i="1"/>
  <c r="G8" i="1"/>
  <c r="H8" i="1"/>
  <c r="I8" i="1"/>
  <c r="J8" i="1"/>
  <c r="F9" i="1"/>
  <c r="G9" i="1"/>
  <c r="H9" i="1"/>
  <c r="I9" i="1"/>
  <c r="J9" i="1"/>
  <c r="F10" i="1"/>
  <c r="G10" i="1"/>
  <c r="H10" i="1"/>
  <c r="I10" i="1"/>
  <c r="J10" i="1"/>
  <c r="F11" i="1"/>
  <c r="G11" i="1"/>
  <c r="H11" i="1"/>
  <c r="I11" i="1"/>
  <c r="J11" i="1"/>
  <c r="F12" i="1"/>
  <c r="G12" i="1"/>
  <c r="H12" i="1"/>
  <c r="I12" i="1"/>
  <c r="J12" i="1"/>
  <c r="F13" i="1"/>
  <c r="G13" i="1"/>
  <c r="H13" i="1"/>
  <c r="I13" i="1"/>
  <c r="J13" i="1"/>
  <c r="F14" i="1"/>
  <c r="G14" i="1"/>
  <c r="H14" i="1"/>
  <c r="I14" i="1"/>
  <c r="J14" i="1"/>
  <c r="F15" i="1"/>
  <c r="G15" i="1"/>
  <c r="H15" i="1"/>
  <c r="I15" i="1"/>
  <c r="J15" i="1"/>
  <c r="F16" i="1"/>
  <c r="G16" i="1"/>
  <c r="H16" i="1"/>
  <c r="I16" i="1"/>
  <c r="J16" i="1"/>
  <c r="F17" i="1"/>
  <c r="G17" i="1"/>
  <c r="H17" i="1"/>
  <c r="I17" i="1"/>
  <c r="J17" i="1"/>
  <c r="F18" i="1"/>
  <c r="G18" i="1"/>
  <c r="H18" i="1"/>
  <c r="I18" i="1"/>
  <c r="J18" i="1"/>
  <c r="F19" i="1"/>
  <c r="G19" i="1"/>
  <c r="H19" i="1"/>
  <c r="I19" i="1"/>
  <c r="J19" i="1"/>
  <c r="F20" i="1"/>
  <c r="G20" i="1"/>
  <c r="H20" i="1"/>
  <c r="I20" i="1"/>
  <c r="J20" i="1"/>
  <c r="F21" i="1"/>
  <c r="G21" i="1"/>
  <c r="H21" i="1"/>
  <c r="I21" i="1"/>
  <c r="J21" i="1"/>
  <c r="F22" i="1"/>
  <c r="G22" i="1"/>
  <c r="H22" i="1"/>
  <c r="I22" i="1"/>
  <c r="J22" i="1"/>
  <c r="F23" i="1"/>
  <c r="G23" i="1"/>
  <c r="H23" i="1"/>
  <c r="I23" i="1"/>
  <c r="J23" i="1"/>
  <c r="F24" i="1"/>
  <c r="G24" i="1"/>
  <c r="H24" i="1"/>
  <c r="I24" i="1"/>
  <c r="J24" i="1"/>
  <c r="F25" i="1"/>
  <c r="G25" i="1"/>
  <c r="H25" i="1"/>
  <c r="I25" i="1"/>
  <c r="J25" i="1"/>
  <c r="F26" i="1"/>
  <c r="G26" i="1"/>
  <c r="H26" i="1"/>
  <c r="I26" i="1"/>
  <c r="J26" i="1"/>
  <c r="F27" i="1"/>
  <c r="G27" i="1"/>
  <c r="H27" i="1"/>
  <c r="I27" i="1"/>
  <c r="J27" i="1"/>
  <c r="F28" i="1"/>
  <c r="G28" i="1"/>
  <c r="H28" i="1"/>
  <c r="I28" i="1"/>
  <c r="J28" i="1"/>
  <c r="F29" i="1"/>
  <c r="G29" i="1"/>
  <c r="H29" i="1"/>
  <c r="I29" i="1"/>
  <c r="J29" i="1"/>
  <c r="F30" i="1"/>
  <c r="G30" i="1"/>
  <c r="H30" i="1"/>
  <c r="I30" i="1"/>
  <c r="J30" i="1"/>
  <c r="F31" i="1"/>
  <c r="G31" i="1"/>
  <c r="H31" i="1"/>
  <c r="I31" i="1"/>
  <c r="J31" i="1"/>
  <c r="F32" i="1"/>
  <c r="G32" i="1"/>
  <c r="H32" i="1"/>
  <c r="I32" i="1"/>
  <c r="J32" i="1"/>
  <c r="F33" i="1"/>
  <c r="G33" i="1"/>
  <c r="H33" i="1"/>
  <c r="I33" i="1"/>
  <c r="J33" i="1"/>
  <c r="F34" i="1"/>
  <c r="G34" i="1"/>
  <c r="H34" i="1"/>
  <c r="I34" i="1"/>
  <c r="J34" i="1"/>
  <c r="F35" i="1"/>
  <c r="G35" i="1"/>
  <c r="H35" i="1"/>
  <c r="I35" i="1"/>
  <c r="J35" i="1"/>
  <c r="F36" i="1"/>
  <c r="G36" i="1"/>
  <c r="H36" i="1"/>
  <c r="I36" i="1"/>
  <c r="J36" i="1"/>
  <c r="F37" i="1"/>
  <c r="G37" i="1"/>
  <c r="H37" i="1"/>
  <c r="I37" i="1"/>
  <c r="J37" i="1"/>
  <c r="F38" i="1"/>
  <c r="G38" i="1"/>
  <c r="H38" i="1"/>
  <c r="I38" i="1"/>
  <c r="J38" i="1"/>
  <c r="F39" i="1"/>
  <c r="G39" i="1"/>
  <c r="H39" i="1"/>
  <c r="I39" i="1"/>
  <c r="J39" i="1"/>
  <c r="F40" i="1"/>
  <c r="G40" i="1"/>
  <c r="H40" i="1"/>
  <c r="I40" i="1"/>
  <c r="J40" i="1"/>
  <c r="F41" i="1"/>
  <c r="G41" i="1"/>
  <c r="H41" i="1"/>
  <c r="I41" i="1"/>
  <c r="J41" i="1"/>
  <c r="F42" i="1"/>
  <c r="G42" i="1"/>
  <c r="H42" i="1"/>
  <c r="I42" i="1"/>
  <c r="J42" i="1"/>
  <c r="F43" i="1"/>
  <c r="G43" i="1"/>
  <c r="H43" i="1"/>
  <c r="I43" i="1"/>
  <c r="J43" i="1"/>
  <c r="F44" i="1"/>
  <c r="G44" i="1"/>
  <c r="H44" i="1"/>
  <c r="I44" i="1"/>
  <c r="J44" i="1"/>
  <c r="F45" i="1"/>
  <c r="G45" i="1"/>
  <c r="H45" i="1"/>
  <c r="I45" i="1"/>
  <c r="J45" i="1"/>
  <c r="F46" i="1"/>
  <c r="G46" i="1"/>
  <c r="H46" i="1"/>
  <c r="I46" i="1"/>
  <c r="J46" i="1"/>
  <c r="F47" i="1"/>
  <c r="G47" i="1"/>
  <c r="H47" i="1"/>
  <c r="I47" i="1"/>
  <c r="J47" i="1"/>
  <c r="F48" i="1"/>
  <c r="G48" i="1"/>
  <c r="H48" i="1"/>
  <c r="I48" i="1"/>
  <c r="J48" i="1"/>
  <c r="F49" i="1"/>
  <c r="G49" i="1"/>
  <c r="H49" i="1"/>
  <c r="I49" i="1"/>
  <c r="J49" i="1"/>
  <c r="F50" i="1"/>
  <c r="G50" i="1"/>
  <c r="H50" i="1"/>
  <c r="I50" i="1"/>
  <c r="J50" i="1"/>
  <c r="F51" i="1"/>
  <c r="G51" i="1"/>
  <c r="H51" i="1"/>
  <c r="I51" i="1"/>
  <c r="J51" i="1"/>
  <c r="F52" i="1"/>
  <c r="G52" i="1"/>
  <c r="H52" i="1"/>
  <c r="I52" i="1"/>
  <c r="J52" i="1"/>
  <c r="F53" i="1"/>
  <c r="G53" i="1"/>
  <c r="H53" i="1"/>
  <c r="I53" i="1"/>
  <c r="J53" i="1"/>
  <c r="F54" i="1"/>
  <c r="G54" i="1"/>
  <c r="H54" i="1"/>
  <c r="I54" i="1"/>
  <c r="J54" i="1"/>
  <c r="F55" i="1"/>
  <c r="G55" i="1"/>
  <c r="H55" i="1"/>
  <c r="I55" i="1"/>
  <c r="J55" i="1"/>
  <c r="F56" i="1"/>
  <c r="G56" i="1"/>
  <c r="H56" i="1"/>
  <c r="I56" i="1"/>
  <c r="J56" i="1"/>
  <c r="F57" i="1"/>
  <c r="G57" i="1"/>
  <c r="H57" i="1"/>
  <c r="I57" i="1"/>
  <c r="J57" i="1"/>
  <c r="F58" i="1"/>
  <c r="G58" i="1"/>
  <c r="H58" i="1"/>
  <c r="I58" i="1"/>
  <c r="J58" i="1"/>
  <c r="F59" i="1"/>
  <c r="G59" i="1"/>
  <c r="H59" i="1"/>
  <c r="I59" i="1"/>
  <c r="J59" i="1"/>
  <c r="F60" i="1"/>
  <c r="G60" i="1"/>
  <c r="H60" i="1"/>
  <c r="I60" i="1"/>
  <c r="J60" i="1"/>
  <c r="F61" i="1"/>
  <c r="G61" i="1"/>
  <c r="H61" i="1"/>
  <c r="I61" i="1"/>
  <c r="J61" i="1"/>
  <c r="F62" i="1"/>
  <c r="G62" i="1"/>
  <c r="H62" i="1"/>
  <c r="I62" i="1"/>
  <c r="J62" i="1"/>
  <c r="F63" i="1"/>
  <c r="G63" i="1"/>
  <c r="H63" i="1"/>
  <c r="I63" i="1"/>
  <c r="J63" i="1"/>
  <c r="F64" i="1"/>
  <c r="G64" i="1"/>
  <c r="H64" i="1"/>
  <c r="I64" i="1"/>
  <c r="J64" i="1"/>
  <c r="F65" i="1"/>
  <c r="G65" i="1"/>
  <c r="H65" i="1"/>
  <c r="I65" i="1"/>
  <c r="J65" i="1"/>
  <c r="F66" i="1"/>
  <c r="G66" i="1"/>
  <c r="H66" i="1"/>
  <c r="I66" i="1"/>
  <c r="J66" i="1"/>
  <c r="F67" i="1"/>
  <c r="G67" i="1"/>
  <c r="H67" i="1"/>
  <c r="I67" i="1"/>
  <c r="J67" i="1"/>
  <c r="F68" i="1"/>
  <c r="G68" i="1"/>
  <c r="H68" i="1"/>
  <c r="I68" i="1"/>
  <c r="J68" i="1"/>
  <c r="F69" i="1"/>
  <c r="G69" i="1"/>
  <c r="H69" i="1"/>
  <c r="I69" i="1"/>
  <c r="J69" i="1"/>
  <c r="F70" i="1"/>
  <c r="G70" i="1"/>
  <c r="H70" i="1"/>
  <c r="I70" i="1"/>
  <c r="J70" i="1"/>
  <c r="F71" i="1"/>
  <c r="G71" i="1"/>
  <c r="H71" i="1"/>
  <c r="I71" i="1"/>
  <c r="J71" i="1"/>
  <c r="F72" i="1"/>
  <c r="G72" i="1"/>
  <c r="H72" i="1"/>
  <c r="I72" i="1"/>
  <c r="J72" i="1"/>
  <c r="F73" i="1"/>
  <c r="G73" i="1"/>
  <c r="H73" i="1"/>
  <c r="I73" i="1"/>
  <c r="J73" i="1"/>
  <c r="F74" i="1"/>
  <c r="G74" i="1"/>
  <c r="H74" i="1"/>
  <c r="I74" i="1"/>
  <c r="J74" i="1"/>
  <c r="F75" i="1"/>
  <c r="G75" i="1"/>
  <c r="H75" i="1"/>
  <c r="I75" i="1"/>
  <c r="J75" i="1"/>
  <c r="F76" i="1"/>
  <c r="G76" i="1"/>
  <c r="H76" i="1"/>
  <c r="I76" i="1"/>
  <c r="J76" i="1"/>
  <c r="F77" i="1"/>
  <c r="G77" i="1"/>
  <c r="H77" i="1"/>
  <c r="I77" i="1"/>
  <c r="J77" i="1"/>
  <c r="F78" i="1"/>
  <c r="G78" i="1"/>
  <c r="H78" i="1"/>
  <c r="I78" i="1"/>
  <c r="J78" i="1"/>
  <c r="F79" i="1"/>
  <c r="G79" i="1"/>
  <c r="H79" i="1"/>
  <c r="I79" i="1"/>
  <c r="J79" i="1"/>
  <c r="F80" i="1"/>
  <c r="G80" i="1"/>
  <c r="H80" i="1"/>
  <c r="I80" i="1"/>
  <c r="J80" i="1"/>
  <c r="F81" i="1"/>
  <c r="G81" i="1"/>
  <c r="H81" i="1"/>
  <c r="I81" i="1"/>
  <c r="J81" i="1"/>
  <c r="F82" i="1"/>
  <c r="G82" i="1"/>
  <c r="H82" i="1"/>
  <c r="I82" i="1"/>
  <c r="J82" i="1"/>
  <c r="F83" i="1"/>
  <c r="G83" i="1"/>
  <c r="H83" i="1"/>
  <c r="I83" i="1"/>
  <c r="J83" i="1"/>
  <c r="F84" i="1"/>
  <c r="G84" i="1"/>
  <c r="H84" i="1"/>
  <c r="I84" i="1"/>
  <c r="J84" i="1"/>
  <c r="F85" i="1"/>
  <c r="G85" i="1"/>
  <c r="H85" i="1"/>
  <c r="I85" i="1"/>
  <c r="J85" i="1"/>
  <c r="F86" i="1"/>
  <c r="G86" i="1"/>
  <c r="H86" i="1"/>
  <c r="I86" i="1"/>
  <c r="J86" i="1"/>
  <c r="F87" i="1"/>
  <c r="G87" i="1"/>
  <c r="H87" i="1"/>
  <c r="I87" i="1"/>
  <c r="J87" i="1"/>
  <c r="F88" i="1"/>
  <c r="G88" i="1"/>
  <c r="H88" i="1"/>
  <c r="I88" i="1"/>
  <c r="J88" i="1"/>
  <c r="F89" i="1"/>
  <c r="G89" i="1"/>
  <c r="H89" i="1"/>
  <c r="I89" i="1"/>
  <c r="J89" i="1"/>
  <c r="F90" i="1"/>
  <c r="G90" i="1"/>
  <c r="H90" i="1"/>
  <c r="I90" i="1"/>
  <c r="J90" i="1"/>
  <c r="F91" i="1"/>
  <c r="G91" i="1"/>
  <c r="H91" i="1"/>
  <c r="I91" i="1"/>
  <c r="J91" i="1"/>
  <c r="F92" i="1"/>
  <c r="G92" i="1"/>
  <c r="H92" i="1"/>
  <c r="I92" i="1"/>
  <c r="J92" i="1"/>
  <c r="F93" i="1"/>
  <c r="G93" i="1"/>
  <c r="H93" i="1"/>
  <c r="I93" i="1"/>
  <c r="J93" i="1"/>
  <c r="F94" i="1"/>
  <c r="G94" i="1"/>
  <c r="H94" i="1"/>
  <c r="I94" i="1"/>
  <c r="J94" i="1"/>
  <c r="F95" i="1"/>
  <c r="G95" i="1"/>
  <c r="H95" i="1"/>
  <c r="I95" i="1"/>
  <c r="J95" i="1"/>
  <c r="F96" i="1"/>
  <c r="G96" i="1"/>
  <c r="H96" i="1"/>
  <c r="I96" i="1"/>
  <c r="J96" i="1"/>
  <c r="F97" i="1"/>
  <c r="G97" i="1"/>
  <c r="H97" i="1"/>
  <c r="I97" i="1"/>
  <c r="J97" i="1"/>
  <c r="F98" i="1"/>
  <c r="G98" i="1"/>
  <c r="H98" i="1"/>
  <c r="I98" i="1"/>
  <c r="J98" i="1"/>
  <c r="F99" i="1"/>
  <c r="G99" i="1"/>
  <c r="H99" i="1"/>
  <c r="I99" i="1"/>
  <c r="J99" i="1"/>
  <c r="F100" i="1"/>
  <c r="G100" i="1"/>
  <c r="H100" i="1"/>
  <c r="I100" i="1"/>
  <c r="J100" i="1"/>
  <c r="F101" i="1"/>
  <c r="G101" i="1"/>
  <c r="H101" i="1"/>
  <c r="I101" i="1"/>
  <c r="J101" i="1"/>
  <c r="F102" i="1"/>
  <c r="G102" i="1"/>
  <c r="H102" i="1"/>
  <c r="I102" i="1"/>
  <c r="J102" i="1"/>
  <c r="F103" i="1"/>
  <c r="G103" i="1"/>
  <c r="H103" i="1"/>
  <c r="I103" i="1"/>
  <c r="J103" i="1"/>
  <c r="F104" i="1"/>
  <c r="G104" i="1"/>
  <c r="H104" i="1"/>
  <c r="I104" i="1"/>
  <c r="J104" i="1"/>
  <c r="F105" i="1"/>
  <c r="G105" i="1"/>
  <c r="H105" i="1"/>
  <c r="I105" i="1"/>
  <c r="J105" i="1"/>
  <c r="AE16" i="2"/>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I16" i="2" l="1"/>
  <c r="AK14" i="2"/>
  <c r="AE15" i="2" s="1"/>
  <c r="AK16" i="2"/>
  <c r="AE17" i="2" s="1"/>
  <c r="F14" i="2"/>
  <c r="F16" i="2"/>
  <c r="AU22" i="2"/>
  <c r="AR22" i="2"/>
  <c r="AM22" i="2"/>
  <c r="E22" i="2"/>
  <c r="B23" i="2" s="1"/>
  <c r="AU20" i="2"/>
  <c r="AR20" i="2"/>
  <c r="AM20" i="2"/>
  <c r="B21" i="2"/>
  <c r="AU18" i="2"/>
  <c r="AR18" i="2"/>
  <c r="AM18" i="2"/>
  <c r="AU16" i="2"/>
  <c r="AR16" i="2"/>
  <c r="AM16" i="2"/>
  <c r="E16" i="2"/>
  <c r="B17" i="2" s="1"/>
  <c r="AU14" i="2"/>
  <c r="AM14" i="2"/>
  <c r="B14" i="2"/>
  <c r="AR14" i="2"/>
  <c r="E14" i="2"/>
  <c r="B15" i="2" l="1"/>
  <c r="AP3" i="2"/>
</calcChain>
</file>

<file path=xl/comments1.xml><?xml version="1.0" encoding="utf-8"?>
<comments xmlns="http://schemas.openxmlformats.org/spreadsheetml/2006/main">
  <authors>
    <author>?? ??</author>
  </authors>
  <commentList>
    <comment ref="D4" authorId="0" shapeId="0">
      <text>
        <r>
          <rPr>
            <sz val="9"/>
            <color indexed="81"/>
            <rFont val="ＭＳ Ｐゴシック"/>
            <family val="3"/>
            <charset val="128"/>
          </rPr>
          <t xml:space="preserve">数字のみ記入
（ハイフンは自動記載）
</t>
        </r>
      </text>
    </comment>
  </commentList>
</comments>
</file>

<file path=xl/comments2.xml><?xml version="1.0" encoding="utf-8"?>
<comments xmlns="http://schemas.openxmlformats.org/spreadsheetml/2006/main">
  <authors>
    <author>Kozue</author>
  </authors>
  <commentList>
    <comment ref="D6" authorId="0" shapeId="0">
      <text>
        <r>
          <rPr>
            <b/>
            <sz val="9"/>
            <color indexed="81"/>
            <rFont val="ＭＳ Ｐゴシック"/>
            <family val="3"/>
            <charset val="128"/>
          </rPr>
          <t>数式あり；編集禁止</t>
        </r>
      </text>
    </comment>
    <comment ref="L6" authorId="0" shapeId="0">
      <text>
        <r>
          <rPr>
            <b/>
            <sz val="9"/>
            <color indexed="81"/>
            <rFont val="ＭＳ Ｐゴシック"/>
            <family val="3"/>
            <charset val="128"/>
          </rPr>
          <t>数式あり；編集禁止</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 ??</author>
  </authors>
  <commentList>
    <comment ref="A12" authorId="0" shapeId="0">
      <text>
        <r>
          <rPr>
            <b/>
            <sz val="9"/>
            <color indexed="81"/>
            <rFont val="ＭＳ Ｐゴシック"/>
            <family val="3"/>
            <charset val="128"/>
          </rPr>
          <t>発注履歴シートを元に、A列に今回の発送先NOを入力</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 ??</author>
  </authors>
  <commentList>
    <comment ref="A5" authorId="0" shapeId="0">
      <text>
        <r>
          <rPr>
            <b/>
            <sz val="9"/>
            <color indexed="81"/>
            <rFont val="ＭＳ Ｐゴシック"/>
            <family val="3"/>
            <charset val="128"/>
          </rPr>
          <t>発注履歴シートを元に、A列に今回の請求先NOを入力</t>
        </r>
        <r>
          <rPr>
            <sz val="9"/>
            <color indexed="81"/>
            <rFont val="ＭＳ Ｐゴシック"/>
            <family val="3"/>
            <charset val="128"/>
          </rPr>
          <t xml:space="preserve">
</t>
        </r>
      </text>
    </comment>
    <comment ref="B17" authorId="0" shapeId="0">
      <text>
        <r>
          <rPr>
            <b/>
            <sz val="9"/>
            <color indexed="81"/>
            <rFont val="ＭＳ Ｐゴシック"/>
            <family val="3"/>
            <charset val="128"/>
          </rPr>
          <t>水色箇所は手入力。
オレンジ箇所は自動入力。</t>
        </r>
      </text>
    </comment>
  </commentList>
</comments>
</file>

<file path=xl/sharedStrings.xml><?xml version="1.0" encoding="utf-8"?>
<sst xmlns="http://schemas.openxmlformats.org/spreadsheetml/2006/main" count="130" uniqueCount="112">
  <si>
    <t>発注年月日</t>
    <rPh sb="0" eb="2">
      <t>ハッチュウ</t>
    </rPh>
    <rPh sb="2" eb="5">
      <t>ネンガッピ</t>
    </rPh>
    <phoneticPr fontId="4"/>
  </si>
  <si>
    <t>担当：</t>
    <rPh sb="0" eb="2">
      <t>タントウ</t>
    </rPh>
    <phoneticPr fontId="4"/>
  </si>
  <si>
    <t>TEL：</t>
    <phoneticPr fontId="4"/>
  </si>
  <si>
    <t>備考</t>
    <rPh sb="0" eb="2">
      <t>ビコウ</t>
    </rPh>
    <phoneticPr fontId="4"/>
  </si>
  <si>
    <t>発送依頼書</t>
    <rPh sb="0" eb="2">
      <t>ハッソウ</t>
    </rPh>
    <rPh sb="2" eb="5">
      <t>イライショ</t>
    </rPh>
    <phoneticPr fontId="4"/>
  </si>
  <si>
    <t>下記の通り、発送お願いします。</t>
    <rPh sb="0" eb="2">
      <t>カキ</t>
    </rPh>
    <rPh sb="3" eb="4">
      <t>トオ</t>
    </rPh>
    <rPh sb="6" eb="8">
      <t>ハッソウ</t>
    </rPh>
    <rPh sb="9" eb="10">
      <t>ネガ</t>
    </rPh>
    <phoneticPr fontId="4"/>
  </si>
  <si>
    <t>納品先</t>
    <rPh sb="0" eb="2">
      <t>ノウヒン</t>
    </rPh>
    <rPh sb="2" eb="3">
      <t>サキ</t>
    </rPh>
    <phoneticPr fontId="4"/>
  </si>
  <si>
    <t>住所</t>
    <rPh sb="0" eb="2">
      <t>ジュウショ</t>
    </rPh>
    <phoneticPr fontId="2"/>
  </si>
  <si>
    <t>郵便番号</t>
    <rPh sb="0" eb="2">
      <t>ユウビン</t>
    </rPh>
    <rPh sb="2" eb="4">
      <t>バンゴウ</t>
    </rPh>
    <phoneticPr fontId="2"/>
  </si>
  <si>
    <t>電話番号</t>
    <rPh sb="0" eb="2">
      <t>デンワ</t>
    </rPh>
    <rPh sb="2" eb="4">
      <t>バンゴウ</t>
    </rPh>
    <phoneticPr fontId="2"/>
  </si>
  <si>
    <t>NO</t>
    <phoneticPr fontId="2"/>
  </si>
  <si>
    <t>宛名</t>
    <rPh sb="0" eb="2">
      <t>アテナ</t>
    </rPh>
    <phoneticPr fontId="2"/>
  </si>
  <si>
    <t>様</t>
    <rPh sb="0" eb="1">
      <t>サマ</t>
    </rPh>
    <phoneticPr fontId="2"/>
  </si>
  <si>
    <t>形態</t>
    <rPh sb="0" eb="2">
      <t>ケイタイ</t>
    </rPh>
    <phoneticPr fontId="2"/>
  </si>
  <si>
    <t>数量</t>
    <rPh sb="0" eb="2">
      <t>スウリョウ</t>
    </rPh>
    <phoneticPr fontId="2"/>
  </si>
  <si>
    <t>納期限
（必着）</t>
    <rPh sb="0" eb="3">
      <t>ノウキゲン</t>
    </rPh>
    <rPh sb="5" eb="7">
      <t>ヒッチャク</t>
    </rPh>
    <phoneticPr fontId="4"/>
  </si>
  <si>
    <t>発注内容</t>
    <rPh sb="0" eb="2">
      <t>ハッチュウ</t>
    </rPh>
    <rPh sb="2" eb="4">
      <t>ナイヨウ</t>
    </rPh>
    <phoneticPr fontId="2"/>
  </si>
  <si>
    <t>郵便番号</t>
    <rPh sb="0" eb="4">
      <t>ユウビンバンゴウ</t>
    </rPh>
    <phoneticPr fontId="2"/>
  </si>
  <si>
    <t>住所①</t>
    <rPh sb="0" eb="2">
      <t>ジュウショ</t>
    </rPh>
    <phoneticPr fontId="2"/>
  </si>
  <si>
    <t>住所②</t>
    <rPh sb="0" eb="2">
      <t>ジュウショ</t>
    </rPh>
    <phoneticPr fontId="2"/>
  </si>
  <si>
    <t>NO</t>
    <phoneticPr fontId="2"/>
  </si>
  <si>
    <t>宛名</t>
    <rPh sb="0" eb="2">
      <t>アテナ</t>
    </rPh>
    <phoneticPr fontId="2"/>
  </si>
  <si>
    <t>納品先</t>
    <rPh sb="0" eb="2">
      <t>ノウヒン</t>
    </rPh>
    <rPh sb="2" eb="3">
      <t>サキ</t>
    </rPh>
    <phoneticPr fontId="2"/>
  </si>
  <si>
    <t>納期限</t>
    <rPh sb="0" eb="3">
      <t>ノウキゲン</t>
    </rPh>
    <phoneticPr fontId="2"/>
  </si>
  <si>
    <t>納品物</t>
    <rPh sb="0" eb="2">
      <t>ノウヒン</t>
    </rPh>
    <rPh sb="2" eb="3">
      <t>ブツ</t>
    </rPh>
    <phoneticPr fontId="2"/>
  </si>
  <si>
    <t>日にち</t>
    <rPh sb="0" eb="1">
      <t>ヒ</t>
    </rPh>
    <phoneticPr fontId="2"/>
  </si>
  <si>
    <t>午前中</t>
  </si>
  <si>
    <t>丸</t>
    <rPh sb="0" eb="1">
      <t>マル</t>
    </rPh>
    <phoneticPr fontId="2"/>
  </si>
  <si>
    <t>小分け</t>
    <rPh sb="0" eb="2">
      <t>コワ</t>
    </rPh>
    <phoneticPr fontId="2"/>
  </si>
  <si>
    <t>12～14時頃</t>
    <phoneticPr fontId="2"/>
  </si>
  <si>
    <t>14～16時頃</t>
    <phoneticPr fontId="2"/>
  </si>
  <si>
    <t>16～18時頃</t>
    <phoneticPr fontId="2"/>
  </si>
  <si>
    <t>18～20時頃</t>
    <phoneticPr fontId="2"/>
  </si>
  <si>
    <t>店名（法人名）</t>
    <rPh sb="0" eb="2">
      <t>テンメイ</t>
    </rPh>
    <rPh sb="3" eb="5">
      <t>ホウジン</t>
    </rPh>
    <rPh sb="5" eb="6">
      <t>メイ</t>
    </rPh>
    <phoneticPr fontId="2"/>
  </si>
  <si>
    <t>株式会社ＳＦＰコンサルティング</t>
    <rPh sb="0" eb="2">
      <t>カブシキ</t>
    </rPh>
    <rPh sb="2" eb="4">
      <t>カイシャ</t>
    </rPh>
    <phoneticPr fontId="4"/>
  </si>
  <si>
    <t>四つ割</t>
    <rPh sb="0" eb="1">
      <t>ヨ</t>
    </rPh>
    <rPh sb="2" eb="3">
      <t>ワ</t>
    </rPh>
    <phoneticPr fontId="2"/>
  </si>
  <si>
    <t>住所：</t>
    <rPh sb="0" eb="2">
      <t>ジュウショ</t>
    </rPh>
    <phoneticPr fontId="4"/>
  </si>
  <si>
    <t>持参</t>
    <rPh sb="0" eb="2">
      <t>ジサン</t>
    </rPh>
    <phoneticPr fontId="2"/>
  </si>
  <si>
    <t>顧客リスト</t>
    <rPh sb="0" eb="2">
      <t>コキャク</t>
    </rPh>
    <phoneticPr fontId="2"/>
  </si>
  <si>
    <t>NO</t>
    <phoneticPr fontId="2"/>
  </si>
  <si>
    <t>list</t>
    <phoneticPr fontId="2"/>
  </si>
  <si>
    <t>↓リピーターは「顧客リスト」シートのNOを「list」列に入力。新規の場合は手入力も可</t>
    <rPh sb="8" eb="10">
      <t>コキャク</t>
    </rPh>
    <rPh sb="27" eb="28">
      <t>レツ</t>
    </rPh>
    <rPh sb="29" eb="31">
      <t>ニュウリョク</t>
    </rPh>
    <rPh sb="32" eb="34">
      <t>シンキ</t>
    </rPh>
    <rPh sb="35" eb="37">
      <t>バアイ</t>
    </rPh>
    <rPh sb="38" eb="39">
      <t>テ</t>
    </rPh>
    <rPh sb="39" eb="41">
      <t>ニュウリョク</t>
    </rPh>
    <rPh sb="42" eb="43">
      <t>カ</t>
    </rPh>
    <phoneticPr fontId="2"/>
  </si>
  <si>
    <t>メールアドレス</t>
    <phoneticPr fontId="2"/>
  </si>
  <si>
    <t>請求額</t>
    <rPh sb="0" eb="2">
      <t>セイキュウ</t>
    </rPh>
    <rPh sb="2" eb="3">
      <t>ガク</t>
    </rPh>
    <phoneticPr fontId="2"/>
  </si>
  <si>
    <t>重さ</t>
    <rPh sb="0" eb="1">
      <t>オモ</t>
    </rPh>
    <phoneticPr fontId="2"/>
  </si>
  <si>
    <t>　</t>
    <phoneticPr fontId="2"/>
  </si>
  <si>
    <t>2016.6～</t>
    <phoneticPr fontId="2"/>
  </si>
  <si>
    <t>（株）SFPコンサルティング</t>
    <rPh sb="0" eb="3">
      <t>カブ</t>
    </rPh>
    <phoneticPr fontId="2"/>
  </si>
  <si>
    <t>園田　経人</t>
    <rPh sb="0" eb="2">
      <t>ソノダ</t>
    </rPh>
    <rPh sb="3" eb="4">
      <t>ケイ</t>
    </rPh>
    <rPh sb="4" eb="5">
      <t>ト</t>
    </rPh>
    <phoneticPr fontId="2"/>
  </si>
  <si>
    <t>福岡県福岡市〇〇区〇〇</t>
    <rPh sb="0" eb="3">
      <t>フクオカケン</t>
    </rPh>
    <rPh sb="3" eb="6">
      <t>フクオカシ</t>
    </rPh>
    <rPh sb="8" eb="9">
      <t>ク</t>
    </rPh>
    <phoneticPr fontId="2"/>
  </si>
  <si>
    <t>○－○－○</t>
    <phoneticPr fontId="2"/>
  </si>
  <si>
    <t>〇〇@gmail.com</t>
    <phoneticPr fontId="2"/>
  </si>
  <si>
    <t>000-0000-0000</t>
    <phoneticPr fontId="2"/>
  </si>
  <si>
    <t>発注履歴</t>
    <rPh sb="0" eb="2">
      <t>ハッチュウ</t>
    </rPh>
    <rPh sb="2" eb="4">
      <t>リレキ</t>
    </rPh>
    <phoneticPr fontId="2"/>
  </si>
  <si>
    <t>※発注履歴シート　引用元データ</t>
    <rPh sb="1" eb="3">
      <t>ハッチュウ</t>
    </rPh>
    <rPh sb="3" eb="5">
      <t>リレキ</t>
    </rPh>
    <rPh sb="9" eb="11">
      <t>インヨウ</t>
    </rPh>
    <rPh sb="11" eb="12">
      <t>モト</t>
    </rPh>
    <phoneticPr fontId="2"/>
  </si>
  <si>
    <t>NO</t>
    <phoneticPr fontId="2"/>
  </si>
  <si>
    <t>時間</t>
    <rPh sb="0" eb="2">
      <t>ジカン</t>
    </rPh>
    <phoneticPr fontId="2"/>
  </si>
  <si>
    <t>納品物　形態の選択肢</t>
    <rPh sb="0" eb="2">
      <t>ノウヒン</t>
    </rPh>
    <rPh sb="2" eb="3">
      <t>ブツ</t>
    </rPh>
    <rPh sb="4" eb="6">
      <t>ケイタイ</t>
    </rPh>
    <rPh sb="7" eb="10">
      <t>センタクシ</t>
    </rPh>
    <phoneticPr fontId="2"/>
  </si>
  <si>
    <t>納期限　時間の選択肢</t>
    <rPh sb="0" eb="2">
      <t>ノウキ</t>
    </rPh>
    <rPh sb="2" eb="3">
      <t>ゲン</t>
    </rPh>
    <rPh sb="4" eb="6">
      <t>ジカン</t>
    </rPh>
    <rPh sb="7" eb="10">
      <t>センタクシ</t>
    </rPh>
    <phoneticPr fontId="2"/>
  </si>
  <si>
    <t>1000</t>
    <phoneticPr fontId="2"/>
  </si>
  <si>
    <t>請求書</t>
    <rPh sb="0" eb="3">
      <t>セイキュウショ</t>
    </rPh>
    <phoneticPr fontId="2"/>
  </si>
  <si>
    <t>御中</t>
    <rPh sb="0" eb="2">
      <t>オンチュウ</t>
    </rPh>
    <phoneticPr fontId="2"/>
  </si>
  <si>
    <t>代表取締役</t>
    <phoneticPr fontId="2"/>
  </si>
  <si>
    <t>ご請求金額</t>
    <rPh sb="1" eb="3">
      <t>セイキュウ</t>
    </rPh>
    <rPh sb="3" eb="5">
      <t>キンガク</t>
    </rPh>
    <phoneticPr fontId="2"/>
  </si>
  <si>
    <t>品名</t>
    <rPh sb="0" eb="2">
      <t>ヒンメイ</t>
    </rPh>
    <phoneticPr fontId="2"/>
  </si>
  <si>
    <t>単価</t>
    <rPh sb="0" eb="2">
      <t>タンカ</t>
    </rPh>
    <phoneticPr fontId="2"/>
  </si>
  <si>
    <t>金額</t>
    <rPh sb="0" eb="2">
      <t>キンガク</t>
    </rPh>
    <phoneticPr fontId="2"/>
  </si>
  <si>
    <t>備考</t>
    <rPh sb="0" eb="2">
      <t>ビコウ</t>
    </rPh>
    <phoneticPr fontId="2"/>
  </si>
  <si>
    <t>小計</t>
    <rPh sb="0" eb="2">
      <t>ショウケイ</t>
    </rPh>
    <phoneticPr fontId="2"/>
  </si>
  <si>
    <t>消費税（８％）</t>
    <rPh sb="0" eb="3">
      <t>ショウヒゼイ</t>
    </rPh>
    <phoneticPr fontId="2"/>
  </si>
  <si>
    <t>特別値引き</t>
    <rPh sb="0" eb="2">
      <t>トクベツ</t>
    </rPh>
    <rPh sb="2" eb="4">
      <t>ネビ</t>
    </rPh>
    <phoneticPr fontId="2"/>
  </si>
  <si>
    <t>合計</t>
    <rPh sb="0" eb="2">
      <t>ゴウケイ</t>
    </rPh>
    <phoneticPr fontId="2"/>
  </si>
  <si>
    <t>■振込先：</t>
    <rPh sb="1" eb="3">
      <t>フリコミ</t>
    </rPh>
    <rPh sb="3" eb="4">
      <t>サキ</t>
    </rPh>
    <phoneticPr fontId="2"/>
  </si>
  <si>
    <t>※現金、もしくは上記いずれかにてご入金ください。</t>
    <rPh sb="1" eb="3">
      <t>ゲンキン</t>
    </rPh>
    <rPh sb="8" eb="10">
      <t>ジョウキ</t>
    </rPh>
    <rPh sb="17" eb="19">
      <t>ニュウキン</t>
    </rPh>
    <phoneticPr fontId="2"/>
  </si>
  <si>
    <t>株式会社〇〇</t>
    <rPh sb="0" eb="2">
      <t>カブシキ</t>
    </rPh>
    <rPh sb="2" eb="4">
      <t>カイシャ</t>
    </rPh>
    <phoneticPr fontId="2"/>
  </si>
  <si>
    <t>〒000-0000</t>
    <phoneticPr fontId="2"/>
  </si>
  <si>
    <t>〇〇県〇〇市〇〇</t>
    <rPh sb="2" eb="3">
      <t>ケン</t>
    </rPh>
    <rPh sb="5" eb="6">
      <t>シ</t>
    </rPh>
    <phoneticPr fontId="2"/>
  </si>
  <si>
    <t>TEL：000-0000-0000</t>
    <phoneticPr fontId="2"/>
  </si>
  <si>
    <t>〇〇　〇〇</t>
    <phoneticPr fontId="2"/>
  </si>
  <si>
    <t>●●</t>
    <phoneticPr fontId="4"/>
  </si>
  <si>
    <t>〒000-0000</t>
    <phoneticPr fontId="4"/>
  </si>
  <si>
    <t>福岡県福岡市〇〇区〇〇</t>
    <rPh sb="0" eb="3">
      <t>フクオカケン</t>
    </rPh>
    <rPh sb="3" eb="6">
      <t>フクオカシ</t>
    </rPh>
    <rPh sb="8" eb="9">
      <t>ク</t>
    </rPh>
    <phoneticPr fontId="4"/>
  </si>
  <si>
    <t>○○　〇〇</t>
    <phoneticPr fontId="4"/>
  </si>
  <si>
    <t>000-0000-0000</t>
    <phoneticPr fontId="4"/>
  </si>
  <si>
    <t>豊のしゃも</t>
    <rPh sb="0" eb="1">
      <t>トヨ</t>
    </rPh>
    <phoneticPr fontId="2"/>
  </si>
  <si>
    <t>（税込）</t>
    <rPh sb="1" eb="3">
      <t>ゼイコミ</t>
    </rPh>
    <phoneticPr fontId="2"/>
  </si>
  <si>
    <t>いつもありがとうございます</t>
    <phoneticPr fontId="2"/>
  </si>
  <si>
    <t>〇〇銀行　○○支店</t>
    <rPh sb="2" eb="4">
      <t>ギンコウ</t>
    </rPh>
    <rPh sb="7" eb="9">
      <t>シテン</t>
    </rPh>
    <phoneticPr fontId="2"/>
  </si>
  <si>
    <t>普）０１２３４５</t>
    <rPh sb="0" eb="1">
      <t>ススム</t>
    </rPh>
    <phoneticPr fontId="2"/>
  </si>
  <si>
    <t>ｶ)○○</t>
    <phoneticPr fontId="2"/>
  </si>
  <si>
    <t>（税込）</t>
    <rPh sb="1" eb="3">
      <t>ゼイコミ</t>
    </rPh>
    <rPh sb="2" eb="3">
      <t>コミ</t>
    </rPh>
    <phoneticPr fontId="2"/>
  </si>
  <si>
    <t>使用方法</t>
    <rPh sb="0" eb="2">
      <t>シヨウ</t>
    </rPh>
    <rPh sb="2" eb="4">
      <t>ホウホウ</t>
    </rPh>
    <phoneticPr fontId="2"/>
  </si>
  <si>
    <t>顧客リストに顧客情報を入力。</t>
    <rPh sb="0" eb="2">
      <t>コキャク</t>
    </rPh>
    <rPh sb="6" eb="8">
      <t>コキャク</t>
    </rPh>
    <rPh sb="8" eb="10">
      <t>ジョウホウ</t>
    </rPh>
    <rPh sb="11" eb="13">
      <t>ニュウリョク</t>
    </rPh>
    <phoneticPr fontId="2"/>
  </si>
  <si>
    <t>（顧客リストに記入する必要のない顧客は省略可。※再注文の可能性がない顧客など）</t>
    <rPh sb="1" eb="3">
      <t>コキャク</t>
    </rPh>
    <rPh sb="7" eb="9">
      <t>キニュウ</t>
    </rPh>
    <rPh sb="11" eb="13">
      <t>ヒツヨウ</t>
    </rPh>
    <rPh sb="16" eb="18">
      <t>コキャク</t>
    </rPh>
    <rPh sb="19" eb="21">
      <t>ショウリャク</t>
    </rPh>
    <rPh sb="21" eb="22">
      <t>カ</t>
    </rPh>
    <rPh sb="24" eb="27">
      <t>サイチュウモン</t>
    </rPh>
    <rPh sb="28" eb="31">
      <t>カノウセイ</t>
    </rPh>
    <rPh sb="34" eb="36">
      <t>コキャク</t>
    </rPh>
    <phoneticPr fontId="2"/>
  </si>
  <si>
    <t>発注履歴に今回の発注内容を入力。</t>
    <rPh sb="0" eb="2">
      <t>ハッチュウ</t>
    </rPh>
    <rPh sb="2" eb="4">
      <t>リレキ</t>
    </rPh>
    <rPh sb="5" eb="7">
      <t>コンカイ</t>
    </rPh>
    <rPh sb="8" eb="10">
      <t>ハッチュウ</t>
    </rPh>
    <rPh sb="10" eb="12">
      <t>ナイヨウ</t>
    </rPh>
    <rPh sb="13" eb="15">
      <t>ニュウリョク</t>
    </rPh>
    <phoneticPr fontId="2"/>
  </si>
  <si>
    <r>
      <rPr>
        <b/>
        <sz val="11"/>
        <rFont val="ＭＳ Ｐゴシック"/>
        <family val="3"/>
        <charset val="128"/>
        <scheme val="minor"/>
      </rPr>
      <t>その際、</t>
    </r>
    <r>
      <rPr>
        <b/>
        <sz val="11"/>
        <color rgb="FFFF0000"/>
        <rFont val="ＭＳ Ｐゴシック"/>
        <family val="3"/>
        <charset val="128"/>
        <scheme val="minor"/>
      </rPr>
      <t>青色セルは手入力。ベージュセルは「★」シートを参照し、該当NOを入力。</t>
    </r>
    <rPh sb="2" eb="3">
      <t>サイ</t>
    </rPh>
    <rPh sb="4" eb="5">
      <t>アオ</t>
    </rPh>
    <rPh sb="5" eb="6">
      <t>イロ</t>
    </rPh>
    <rPh sb="9" eb="10">
      <t>テ</t>
    </rPh>
    <rPh sb="10" eb="12">
      <t>ニュウリョク</t>
    </rPh>
    <rPh sb="27" eb="29">
      <t>サンショウ</t>
    </rPh>
    <rPh sb="31" eb="33">
      <t>ガイトウ</t>
    </rPh>
    <rPh sb="36" eb="38">
      <t>ニュウリョク</t>
    </rPh>
    <phoneticPr fontId="2"/>
  </si>
  <si>
    <r>
      <rPr>
        <b/>
        <sz val="11"/>
        <rFont val="ＭＳ Ｐゴシック"/>
        <family val="3"/>
        <charset val="128"/>
        <scheme val="minor"/>
      </rPr>
      <t>なお、</t>
    </r>
    <r>
      <rPr>
        <b/>
        <sz val="11"/>
        <color rgb="FFFF0000"/>
        <rFont val="ＭＳ Ｐゴシック"/>
        <family val="3"/>
        <charset val="128"/>
        <scheme val="minor"/>
      </rPr>
      <t>納品先</t>
    </r>
    <r>
      <rPr>
        <b/>
        <sz val="11"/>
        <rFont val="ＭＳ Ｐゴシック"/>
        <family val="3"/>
        <charset val="128"/>
        <scheme val="minor"/>
      </rPr>
      <t>については</t>
    </r>
    <r>
      <rPr>
        <b/>
        <sz val="11"/>
        <color rgb="FFFF0000"/>
        <rFont val="ＭＳ Ｐゴシック"/>
        <family val="3"/>
        <charset val="128"/>
        <scheme val="minor"/>
      </rPr>
      <t>顧客リストの該当顧客NO入力</t>
    </r>
    <r>
      <rPr>
        <b/>
        <sz val="11"/>
        <rFont val="ＭＳ Ｐゴシック"/>
        <family val="3"/>
        <charset val="128"/>
        <scheme val="minor"/>
      </rPr>
      <t>　or　</t>
    </r>
    <r>
      <rPr>
        <b/>
        <sz val="11"/>
        <color rgb="FFFF0000"/>
        <rFont val="ＭＳ Ｐゴシック"/>
        <family val="3"/>
        <charset val="128"/>
        <scheme val="minor"/>
      </rPr>
      <t>青色セルへの手入力。　（どちらでも可）</t>
    </r>
    <rPh sb="3" eb="5">
      <t>ノウヒン</t>
    </rPh>
    <rPh sb="5" eb="6">
      <t>サキ</t>
    </rPh>
    <rPh sb="11" eb="13">
      <t>コキャク</t>
    </rPh>
    <rPh sb="17" eb="19">
      <t>ガイトウ</t>
    </rPh>
    <rPh sb="19" eb="21">
      <t>コキャク</t>
    </rPh>
    <rPh sb="23" eb="25">
      <t>ニュウリョク</t>
    </rPh>
    <rPh sb="29" eb="31">
      <t>アオイロ</t>
    </rPh>
    <rPh sb="35" eb="36">
      <t>テ</t>
    </rPh>
    <rPh sb="36" eb="38">
      <t>ニュウリョク</t>
    </rPh>
    <rPh sb="46" eb="47">
      <t>カ</t>
    </rPh>
    <phoneticPr fontId="2"/>
  </si>
  <si>
    <t>FAX、書面などで取引先に発注をする際は、発注フォームを利用。</t>
    <rPh sb="4" eb="6">
      <t>ショメン</t>
    </rPh>
    <rPh sb="9" eb="11">
      <t>トリヒキ</t>
    </rPh>
    <rPh sb="11" eb="12">
      <t>サキ</t>
    </rPh>
    <rPh sb="13" eb="15">
      <t>ハッチュウ</t>
    </rPh>
    <rPh sb="18" eb="19">
      <t>サイ</t>
    </rPh>
    <rPh sb="21" eb="23">
      <t>ハッチュウ</t>
    </rPh>
    <rPh sb="28" eb="30">
      <t>リヨウ</t>
    </rPh>
    <phoneticPr fontId="2"/>
  </si>
  <si>
    <t>発注履歴シートを元に、今回発注分のNOをセル「A14」に記入。</t>
    <rPh sb="0" eb="2">
      <t>ハッチュウ</t>
    </rPh>
    <rPh sb="2" eb="4">
      <t>リレキ</t>
    </rPh>
    <rPh sb="8" eb="9">
      <t>モト</t>
    </rPh>
    <rPh sb="11" eb="13">
      <t>コンカイ</t>
    </rPh>
    <rPh sb="13" eb="15">
      <t>ハッチュウ</t>
    </rPh>
    <rPh sb="15" eb="16">
      <t>ブン</t>
    </rPh>
    <rPh sb="28" eb="30">
      <t>キニュウ</t>
    </rPh>
    <phoneticPr fontId="2"/>
  </si>
  <si>
    <t>NO入力のみで、納期限～発注内容までが自動表示される。</t>
    <rPh sb="2" eb="4">
      <t>ニュウリョク</t>
    </rPh>
    <rPh sb="8" eb="10">
      <t>ノウキ</t>
    </rPh>
    <rPh sb="10" eb="11">
      <t>ゲン</t>
    </rPh>
    <rPh sb="12" eb="14">
      <t>ハッチュウ</t>
    </rPh>
    <rPh sb="14" eb="16">
      <t>ナイヨウ</t>
    </rPh>
    <rPh sb="19" eb="21">
      <t>ジドウ</t>
    </rPh>
    <rPh sb="21" eb="23">
      <t>ヒョウジ</t>
    </rPh>
    <phoneticPr fontId="2"/>
  </si>
  <si>
    <t>納品先への請求書作成は、請求書フォームを利用。</t>
    <rPh sb="0" eb="2">
      <t>ノウヒン</t>
    </rPh>
    <rPh sb="2" eb="3">
      <t>サキ</t>
    </rPh>
    <rPh sb="5" eb="8">
      <t>セイキュウショ</t>
    </rPh>
    <rPh sb="8" eb="10">
      <t>サクセイ</t>
    </rPh>
    <rPh sb="12" eb="15">
      <t>セイキュウショ</t>
    </rPh>
    <rPh sb="20" eb="22">
      <t>リヨウ</t>
    </rPh>
    <phoneticPr fontId="2"/>
  </si>
  <si>
    <t>発注履歴シートを元に、今回請求分のNOをセル「A6」に記入。</t>
    <rPh sb="0" eb="2">
      <t>ハッチュウ</t>
    </rPh>
    <rPh sb="2" eb="4">
      <t>リレキ</t>
    </rPh>
    <rPh sb="8" eb="9">
      <t>モト</t>
    </rPh>
    <rPh sb="11" eb="13">
      <t>コンカイ</t>
    </rPh>
    <rPh sb="13" eb="15">
      <t>セイキュウ</t>
    </rPh>
    <rPh sb="15" eb="16">
      <t>ブン</t>
    </rPh>
    <rPh sb="27" eb="29">
      <t>キニュウ</t>
    </rPh>
    <phoneticPr fontId="2"/>
  </si>
  <si>
    <r>
      <t>ピンクセルが自動入力されるので、</t>
    </r>
    <r>
      <rPr>
        <b/>
        <sz val="11"/>
        <color rgb="FFFF0000"/>
        <rFont val="ＭＳ Ｐゴシック"/>
        <family val="3"/>
        <charset val="128"/>
        <scheme val="minor"/>
      </rPr>
      <t>青色セルを必要に応じて手入力</t>
    </r>
    <r>
      <rPr>
        <sz val="11"/>
        <color theme="1"/>
        <rFont val="ＭＳ Ｐゴシック"/>
        <family val="2"/>
        <charset val="128"/>
        <scheme val="minor"/>
      </rPr>
      <t>。</t>
    </r>
    <rPh sb="6" eb="8">
      <t>ジドウ</t>
    </rPh>
    <rPh sb="8" eb="10">
      <t>ニュウリョク</t>
    </rPh>
    <rPh sb="16" eb="18">
      <t>アオイロ</t>
    </rPh>
    <rPh sb="21" eb="23">
      <t>ヒツヨウ</t>
    </rPh>
    <rPh sb="24" eb="25">
      <t>オウ</t>
    </rPh>
    <rPh sb="27" eb="28">
      <t>テ</t>
    </rPh>
    <rPh sb="28" eb="30">
      <t>ニュウリョク</t>
    </rPh>
    <phoneticPr fontId="2"/>
  </si>
  <si>
    <t>※ファイル取り扱いについての注意事項</t>
    <rPh sb="5" eb="6">
      <t>ト</t>
    </rPh>
    <rPh sb="7" eb="8">
      <t>アツカ</t>
    </rPh>
    <rPh sb="14" eb="16">
      <t>チュウイ</t>
    </rPh>
    <rPh sb="16" eb="18">
      <t>ジコウ</t>
    </rPh>
    <phoneticPr fontId="2"/>
  </si>
  <si>
    <t>　・このフォーマットは、株式会社SFPコンサルティングにおける事務代行事業の一環として無償で提供するものです。</t>
    <rPh sb="12" eb="16">
      <t>カブシキガイシャ</t>
    </rPh>
    <rPh sb="31" eb="33">
      <t>ジム</t>
    </rPh>
    <rPh sb="33" eb="35">
      <t>ダイコウ</t>
    </rPh>
    <rPh sb="35" eb="37">
      <t>ジギョウ</t>
    </rPh>
    <rPh sb="38" eb="40">
      <t>イッカン</t>
    </rPh>
    <rPh sb="43" eb="45">
      <t>ムショウ</t>
    </rPh>
    <rPh sb="46" eb="48">
      <t>テイキョウ</t>
    </rPh>
    <phoneticPr fontId="2"/>
  </si>
  <si>
    <t>　　※請求額を間違えた、顧客住所の入力を間違えた　等</t>
    <rPh sb="3" eb="5">
      <t>セイキュウ</t>
    </rPh>
    <rPh sb="5" eb="6">
      <t>ガク</t>
    </rPh>
    <rPh sb="7" eb="9">
      <t>マチガ</t>
    </rPh>
    <rPh sb="12" eb="14">
      <t>コキャク</t>
    </rPh>
    <rPh sb="14" eb="16">
      <t>ジュウショ</t>
    </rPh>
    <rPh sb="17" eb="19">
      <t>ニュウリョク</t>
    </rPh>
    <rPh sb="20" eb="22">
      <t>マチガ</t>
    </rPh>
    <rPh sb="25" eb="26">
      <t>ナド</t>
    </rPh>
    <phoneticPr fontId="2"/>
  </si>
  <si>
    <t>　・ファイルのカスタマイズ等、事務代行に関するご相談は、有償にて承ります。</t>
    <rPh sb="13" eb="14">
      <t>ナド</t>
    </rPh>
    <rPh sb="15" eb="17">
      <t>ジム</t>
    </rPh>
    <rPh sb="17" eb="19">
      <t>ダイコウ</t>
    </rPh>
    <rPh sb="20" eb="21">
      <t>カン</t>
    </rPh>
    <rPh sb="24" eb="26">
      <t>ソウダン</t>
    </rPh>
    <rPh sb="28" eb="30">
      <t>ユウショウ</t>
    </rPh>
    <rPh sb="32" eb="33">
      <t>ウケタマワ</t>
    </rPh>
    <phoneticPr fontId="2"/>
  </si>
  <si>
    <t>　　お気軽にご相談ください。</t>
    <rPh sb="3" eb="5">
      <t>キガル</t>
    </rPh>
    <rPh sb="7" eb="9">
      <t>ソウダン</t>
    </rPh>
    <phoneticPr fontId="2"/>
  </si>
  <si>
    <t>　・ファイルのカスタマイズ・利用は自由に行っていただいて構いません。</t>
    <rPh sb="14" eb="16">
      <t>リヨウ</t>
    </rPh>
    <rPh sb="17" eb="19">
      <t>ジユウ</t>
    </rPh>
    <rPh sb="20" eb="21">
      <t>オコナ</t>
    </rPh>
    <rPh sb="28" eb="29">
      <t>カマ</t>
    </rPh>
    <phoneticPr fontId="2"/>
  </si>
  <si>
    <t>　　ただし、提供ファイルの活用により、利用者が万一不利益を被った場合でも、弊社は一切責任を負いません。</t>
    <rPh sb="6" eb="8">
      <t>テイキョウ</t>
    </rPh>
    <rPh sb="13" eb="15">
      <t>カツヨウ</t>
    </rPh>
    <rPh sb="19" eb="22">
      <t>リヨウシャ</t>
    </rPh>
    <rPh sb="23" eb="25">
      <t>マンイチ</t>
    </rPh>
    <rPh sb="25" eb="28">
      <t>フリエキ</t>
    </rPh>
    <rPh sb="29" eb="30">
      <t>コウム</t>
    </rPh>
    <rPh sb="32" eb="34">
      <t>バアイ</t>
    </rPh>
    <rPh sb="37" eb="39">
      <t>ヘイシャ</t>
    </rPh>
    <rPh sb="40" eb="42">
      <t>イッサイ</t>
    </rPh>
    <rPh sb="42" eb="44">
      <t>セキニン</t>
    </rPh>
    <rPh sb="45" eb="46">
      <t>オ</t>
    </rPh>
    <phoneticPr fontId="2"/>
  </si>
  <si>
    <t>　・提供元ファイルに不備があった場合は、弊社までお知らせください。</t>
    <rPh sb="2" eb="4">
      <t>テイキョウ</t>
    </rPh>
    <rPh sb="4" eb="5">
      <t>モト</t>
    </rPh>
    <rPh sb="10" eb="12">
      <t>フビ</t>
    </rPh>
    <rPh sb="16" eb="18">
      <t>バアイ</t>
    </rPh>
    <rPh sb="20" eb="22">
      <t>ヘイシャ</t>
    </rPh>
    <rPh sb="25" eb="26">
      <t>シ</t>
    </rPh>
    <phoneticPr fontId="2"/>
  </si>
  <si>
    <t>　　ご利用にあたっては、内容に間違いがないか等十分にご確認の上、自己責任でのご活用をお願いいたします。</t>
    <rPh sb="3" eb="5">
      <t>リヨウ</t>
    </rPh>
    <rPh sb="12" eb="14">
      <t>ナイヨウ</t>
    </rPh>
    <rPh sb="15" eb="17">
      <t>マチガ</t>
    </rPh>
    <rPh sb="22" eb="23">
      <t>ナド</t>
    </rPh>
    <rPh sb="23" eb="25">
      <t>ジュウブン</t>
    </rPh>
    <rPh sb="27" eb="29">
      <t>カクニン</t>
    </rPh>
    <rPh sb="30" eb="31">
      <t>ウエ</t>
    </rPh>
    <rPh sb="32" eb="34">
      <t>ジコ</t>
    </rPh>
    <rPh sb="34" eb="36">
      <t>セキニン</t>
    </rPh>
    <rPh sb="39" eb="41">
      <t>カツヨウ</t>
    </rPh>
    <rPh sb="43" eb="44">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</si>
</sst>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quot;¥&quot;\-#,##0"/>
    <numFmt numFmtId="42" formatCode="_ &quot;¥&quot;* #,##0_ ;_ &quot;¥&quot;* \-#,##0_ ;_ &quot;¥&quot;* &quot;-&quot;_ ;_ @_ "/>
    <numFmt numFmtId="176" formatCode="[$-411]ggge&quot;年&quot;m&quot;月&quot;d&quot;日&quot;;@"/>
    <numFmt numFmtId="177" formatCode="@&quot;　御中&quot;"/>
    <numFmt numFmtId="178" formatCode="m/d\ \(aaa\)"/>
    <numFmt numFmtId="179" formatCode="[&lt;=999]000;[&lt;=9999]000\-00;000\-0000"/>
    <numFmt numFmtId="180" formatCode="@&quot;g&quot;"/>
    <numFmt numFmtId="181" formatCode="yyyy&quot;年&quot;m&quot;月&quot;d&quot;日&quot;;@"/>
    <numFmt numFmtId="182" formatCode="&quot;¥&quot;#,##0_);[Red]\(&quot;¥&quot;#,##0\)"/>
  </numFmts>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36"/>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1"/>
      <name val="ＭＳ Ｐゴシック"/>
      <family val="3"/>
      <charset val="128"/>
    </font>
    <font>
      <b/>
      <sz val="12"/>
      <color theme="0"/>
      <name val="ＭＳ Ｐゴシック"/>
      <family val="3"/>
      <charset val="128"/>
    </font>
    <font>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1"/>
      <color theme="1"/>
      <name val="ＭＳ Ｐゴシック"/>
      <family val="2"/>
      <charset val="128"/>
      <scheme val="major"/>
    </font>
    <font>
      <b/>
      <sz val="11"/>
      <name val="ＭＳ Ｐゴシック"/>
      <family val="2"/>
      <charset val="128"/>
    </font>
    <font>
      <sz val="14"/>
      <name val="ＭＳ Ｐゴシック"/>
      <family val="3"/>
      <charset val="128"/>
    </font>
    <font>
      <sz val="20"/>
      <color theme="1"/>
      <name val="ＭＳ Ｐゴシック"/>
      <family val="2"/>
      <charset val="128"/>
      <scheme val="minor"/>
    </font>
    <font>
      <sz val="10"/>
      <name val="ＭＳ Ｐゴシック"/>
      <family val="3"/>
      <charset val="128"/>
    </font>
    <font>
      <sz val="18"/>
      <name val="ＭＳ Ｐゴシック"/>
      <family val="3"/>
      <charset val="128"/>
    </font>
    <font>
      <sz val="10"/>
      <color theme="1"/>
      <name val="ＭＳ Ｐゴシック"/>
      <family val="3"/>
      <charset val="128"/>
      <scheme val="minor"/>
    </font>
    <font>
      <u/>
      <sz val="11"/>
      <color theme="10"/>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9"/>
      <color theme="1"/>
      <name val="ＭＳ Ｐゴシック"/>
      <family val="2"/>
      <charset val="128"/>
      <scheme val="minor"/>
    </font>
    <font>
      <sz val="7"/>
      <color theme="1"/>
      <name val="ＭＳ Ｐゴシック"/>
      <family val="2"/>
      <charset val="128"/>
      <scheme val="minor"/>
    </font>
    <font>
      <sz val="16"/>
      <color theme="1"/>
      <name val="ＭＳ Ｐゴシック"/>
      <family val="2"/>
      <charset val="128"/>
      <scheme val="minor"/>
    </font>
    <font>
      <b/>
      <sz val="16"/>
      <color theme="1"/>
      <name val="ＭＳ Ｐゴシック"/>
      <family val="3"/>
      <charset val="128"/>
      <scheme val="major"/>
    </font>
    <font>
      <b/>
      <sz val="11"/>
      <color rgb="FFFF0000"/>
      <name val="ＭＳ Ｐゴシック"/>
      <family val="3"/>
      <charset val="128"/>
      <scheme val="minor"/>
    </font>
    <font>
      <b/>
      <sz val="11"/>
      <name val="ＭＳ Ｐゴシック"/>
      <family val="3"/>
      <charset val="128"/>
      <scheme val="minor"/>
    </font>
  </fonts>
  <fills count="11">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CC66"/>
        <bgColor indexed="64"/>
      </patternFill>
    </fill>
    <fill>
      <patternFill patternType="solid">
        <fgColor theme="4" tint="0.79998168889431442"/>
        <bgColor indexed="64"/>
      </patternFill>
    </fill>
    <fill>
      <patternFill patternType="solid">
        <fgColor rgb="FFFFCCCC"/>
        <bgColor indexed="64"/>
      </patternFill>
    </fill>
  </fills>
  <borders count="89">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indexed="64"/>
      </top>
      <bottom style="thin">
        <color indexed="64"/>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style="dotted">
        <color auto="1"/>
      </top>
      <bottom style="double">
        <color auto="1"/>
      </bottom>
      <diagonal/>
    </border>
    <border>
      <left/>
      <right style="medium">
        <color auto="1"/>
      </right>
      <top style="dotted">
        <color auto="1"/>
      </top>
      <bottom style="double">
        <color auto="1"/>
      </bottom>
      <diagonal/>
    </border>
    <border>
      <left style="medium">
        <color auto="1"/>
      </left>
      <right/>
      <top style="double">
        <color auto="1"/>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style="thin">
        <color auto="1"/>
      </left>
      <right/>
      <top style="double">
        <color auto="1"/>
      </top>
      <bottom style="dotted">
        <color auto="1"/>
      </bottom>
      <diagonal/>
    </border>
    <border>
      <left/>
      <right style="medium">
        <color auto="1"/>
      </right>
      <top style="double">
        <color auto="1"/>
      </top>
      <bottom style="dotted">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medium">
        <color auto="1"/>
      </right>
      <top style="double">
        <color auto="1"/>
      </top>
      <bottom style="thin">
        <color auto="1"/>
      </bottom>
      <diagonal/>
    </border>
    <border>
      <left style="medium">
        <color auto="1"/>
      </left>
      <right/>
      <top style="thin">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top style="dotted">
        <color auto="1"/>
      </top>
      <bottom/>
      <diagonal/>
    </border>
    <border>
      <left/>
      <right style="medium">
        <color auto="1"/>
      </right>
      <top style="dotted">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327">
    <xf numFmtId="0" fontId="0" fillId="0" borderId="0" xfId="0">
      <alignment vertical="center"/>
    </xf>
    <xf numFmtId="0" fontId="5" fillId="0" borderId="0" xfId="0" applyFont="1">
      <alignment vertical="center"/>
    </xf>
    <xf numFmtId="0" fontId="5" fillId="0" borderId="0" xfId="0" applyFont="1" applyBorder="1" applyAlignment="1">
      <alignment horizontal="center" vertical="center"/>
    </xf>
    <xf numFmtId="0" fontId="5" fillId="0" borderId="0" xfId="0" applyFont="1" applyBorder="1" applyAlignment="1">
      <alignment horizontal="right" vertical="center"/>
    </xf>
    <xf numFmtId="0" fontId="5" fillId="0" borderId="3"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lignment vertical="center"/>
    </xf>
    <xf numFmtId="0" fontId="5" fillId="0" borderId="8" xfId="0" applyFont="1" applyBorder="1">
      <alignment vertical="center"/>
    </xf>
    <xf numFmtId="0" fontId="0" fillId="0" borderId="0" xfId="0" applyBorder="1" applyAlignment="1">
      <alignment vertical="top"/>
    </xf>
    <xf numFmtId="177" fontId="7" fillId="0" borderId="1" xfId="0" applyNumberFormat="1" applyFont="1" applyBorder="1" applyAlignment="1">
      <alignment vertical="center"/>
    </xf>
    <xf numFmtId="0" fontId="5" fillId="0" borderId="3" xfId="0" applyFont="1" applyBorder="1" applyAlignment="1">
      <alignment horizontal="righ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178" fontId="9" fillId="0" borderId="0" xfId="0" applyNumberFormat="1" applyFont="1" applyBorder="1" applyAlignment="1">
      <alignment vertical="center"/>
    </xf>
    <xf numFmtId="0" fontId="6" fillId="0" borderId="0" xfId="0" applyFont="1" applyBorder="1" applyAlignment="1">
      <alignment vertical="center" justifyLastLine="1"/>
    </xf>
    <xf numFmtId="0" fontId="5" fillId="0" borderId="1"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0" fillId="0" borderId="1" xfId="0" applyBorder="1">
      <alignment vertical="center"/>
    </xf>
    <xf numFmtId="0" fontId="6" fillId="0" borderId="16" xfId="0" applyFont="1" applyBorder="1" applyAlignment="1">
      <alignment vertical="center" justifyLastLine="1"/>
    </xf>
    <xf numFmtId="0" fontId="6" fillId="0" borderId="17" xfId="0" applyFont="1" applyBorder="1" applyAlignment="1">
      <alignment vertical="center" justifyLastLine="1"/>
    </xf>
    <xf numFmtId="0" fontId="6" fillId="0" borderId="18" xfId="0" applyFont="1" applyBorder="1" applyAlignment="1">
      <alignment vertical="center" justifyLastLine="1"/>
    </xf>
    <xf numFmtId="0" fontId="6" fillId="0" borderId="19" xfId="0" applyFont="1" applyBorder="1" applyAlignment="1">
      <alignment vertical="center" justifyLastLine="1"/>
    </xf>
    <xf numFmtId="0" fontId="6" fillId="0" borderId="20" xfId="0" applyFont="1" applyBorder="1" applyAlignment="1">
      <alignment vertical="center" justifyLastLine="1"/>
    </xf>
    <xf numFmtId="0" fontId="0" fillId="0" borderId="21" xfId="0" applyBorder="1" applyAlignment="1">
      <alignment vertical="top"/>
    </xf>
    <xf numFmtId="0" fontId="0" fillId="0" borderId="22" xfId="0" applyBorder="1" applyAlignment="1">
      <alignment vertical="top"/>
    </xf>
    <xf numFmtId="0" fontId="0" fillId="0" borderId="22" xfId="0" applyBorder="1">
      <alignment vertical="center"/>
    </xf>
    <xf numFmtId="0" fontId="0" fillId="0" borderId="23" xfId="0" applyBorder="1">
      <alignment vertical="center"/>
    </xf>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4" borderId="11" xfId="0" applyFill="1" applyBorder="1">
      <alignment vertical="center"/>
    </xf>
    <xf numFmtId="0" fontId="0" fillId="4" borderId="13" xfId="0" applyFill="1" applyBorder="1" applyAlignment="1">
      <alignment horizontal="center" vertical="center"/>
    </xf>
    <xf numFmtId="0" fontId="0" fillId="4" borderId="11" xfId="0" applyFill="1" applyBorder="1" applyAlignment="1">
      <alignment vertical="center"/>
    </xf>
    <xf numFmtId="0" fontId="0" fillId="0" borderId="11" xfId="0" applyBorder="1">
      <alignment vertical="center"/>
    </xf>
    <xf numFmtId="0" fontId="0" fillId="4" borderId="13" xfId="0" applyFill="1" applyBorder="1" applyAlignment="1">
      <alignment vertical="center"/>
    </xf>
    <xf numFmtId="0" fontId="0" fillId="4" borderId="12" xfId="0" applyFill="1" applyBorder="1" applyAlignment="1">
      <alignment vertical="center"/>
    </xf>
    <xf numFmtId="0" fontId="0" fillId="0" borderId="32" xfId="0" applyBorder="1">
      <alignment vertical="center"/>
    </xf>
    <xf numFmtId="179" fontId="0" fillId="0" borderId="11" xfId="0" applyNumberFormat="1" applyBorder="1">
      <alignment vertical="center"/>
    </xf>
    <xf numFmtId="49" fontId="0" fillId="0" borderId="11" xfId="0" applyNumberFormat="1" applyBorder="1">
      <alignment vertical="center"/>
    </xf>
    <xf numFmtId="0" fontId="8" fillId="0" borderId="3" xfId="0" applyFont="1" applyBorder="1">
      <alignment vertical="center"/>
    </xf>
    <xf numFmtId="0" fontId="0" fillId="0" borderId="19" xfId="0" applyBorder="1">
      <alignment vertical="center"/>
    </xf>
    <xf numFmtId="0" fontId="0" fillId="0" borderId="0" xfId="0" applyFont="1">
      <alignment vertical="center"/>
    </xf>
    <xf numFmtId="0" fontId="14" fillId="0" borderId="0" xfId="0" applyFont="1">
      <alignment vertical="center"/>
    </xf>
    <xf numFmtId="0" fontId="0" fillId="0" borderId="0" xfId="0" applyFont="1" applyAlignment="1">
      <alignment horizontal="center" vertical="center"/>
    </xf>
    <xf numFmtId="0" fontId="15" fillId="0" borderId="0" xfId="0" applyFont="1" applyBorder="1" applyAlignment="1">
      <alignment vertical="center"/>
    </xf>
    <xf numFmtId="0" fontId="11" fillId="0" borderId="3" xfId="0" applyFont="1" applyBorder="1" applyAlignment="1">
      <alignment horizontal="left" vertical="center" shrinkToFit="1"/>
    </xf>
    <xf numFmtId="0" fontId="10" fillId="3" borderId="11" xfId="0" applyFont="1" applyFill="1" applyBorder="1" applyAlignment="1">
      <alignment horizontal="center" vertical="center" justifyLastLine="1"/>
    </xf>
    <xf numFmtId="0" fontId="10" fillId="3" borderId="27" xfId="0" applyFont="1" applyFill="1" applyBorder="1" applyAlignment="1">
      <alignment horizontal="center" vertical="center" justifyLastLine="1"/>
    </xf>
    <xf numFmtId="0" fontId="17" fillId="0" borderId="0" xfId="0" applyFont="1">
      <alignment vertical="center"/>
    </xf>
    <xf numFmtId="0" fontId="5" fillId="0" borderId="8" xfId="0" applyFont="1" applyBorder="1" applyAlignment="1">
      <alignment horizontal="left" vertical="center"/>
    </xf>
    <xf numFmtId="0" fontId="0" fillId="0" borderId="2" xfId="0" applyBorder="1">
      <alignment vertical="center"/>
    </xf>
    <xf numFmtId="0" fontId="18" fillId="0" borderId="5" xfId="0" applyFont="1" applyBorder="1">
      <alignment vertical="center"/>
    </xf>
    <xf numFmtId="0" fontId="18" fillId="0" borderId="0" xfId="0" applyFont="1" applyBorder="1">
      <alignment vertical="center"/>
    </xf>
    <xf numFmtId="0" fontId="20" fillId="0" borderId="0" xfId="0" applyFont="1" applyBorder="1">
      <alignment vertical="center"/>
    </xf>
    <xf numFmtId="0" fontId="0" fillId="4" borderId="12" xfId="0" applyFill="1" applyBorder="1">
      <alignment vertical="center"/>
    </xf>
    <xf numFmtId="0" fontId="0" fillId="4" borderId="31" xfId="0" applyFill="1" applyBorder="1" applyAlignment="1">
      <alignment vertical="center"/>
    </xf>
    <xf numFmtId="0" fontId="0" fillId="4" borderId="11" xfId="0" applyFill="1" applyBorder="1" applyAlignment="1">
      <alignment horizontal="center" vertical="center"/>
    </xf>
    <xf numFmtId="178" fontId="16" fillId="0" borderId="3" xfId="0" applyNumberFormat="1" applyFont="1" applyBorder="1" applyAlignment="1">
      <alignment horizontal="center" vertical="center" shrinkToFit="1"/>
    </xf>
    <xf numFmtId="0" fontId="11" fillId="0" borderId="4" xfId="0" applyFont="1" applyBorder="1" applyAlignment="1">
      <alignment vertical="center" shrinkToFit="1"/>
    </xf>
    <xf numFmtId="178" fontId="16" fillId="0" borderId="8" xfId="0" applyNumberFormat="1" applyFont="1" applyBorder="1" applyAlignment="1">
      <alignment horizontal="center" vertical="center" shrinkToFit="1"/>
    </xf>
    <xf numFmtId="0" fontId="11" fillId="0" borderId="0" xfId="0" applyFont="1" applyBorder="1" applyAlignment="1">
      <alignment horizontal="left" vertical="center" shrinkToFit="1"/>
    </xf>
    <xf numFmtId="0" fontId="11" fillId="0" borderId="6" xfId="0" applyFont="1" applyBorder="1" applyAlignment="1">
      <alignment vertical="center" shrinkToFit="1"/>
    </xf>
    <xf numFmtId="178" fontId="16" fillId="0" borderId="22" xfId="0" applyNumberFormat="1" applyFont="1" applyBorder="1" applyAlignment="1">
      <alignment horizontal="center" vertical="center" shrinkToFit="1"/>
    </xf>
    <xf numFmtId="0" fontId="11" fillId="0" borderId="22" xfId="0" applyFont="1" applyBorder="1" applyAlignment="1">
      <alignment horizontal="left" vertical="center" shrinkToFit="1"/>
    </xf>
    <xf numFmtId="0" fontId="11" fillId="0" borderId="44" xfId="0" applyFont="1" applyBorder="1" applyAlignment="1">
      <alignment vertical="center" shrinkToFit="1"/>
    </xf>
    <xf numFmtId="178" fontId="0" fillId="5" borderId="11" xfId="0" applyNumberFormat="1" applyFill="1" applyBorder="1">
      <alignment vertical="center"/>
    </xf>
    <xf numFmtId="0" fontId="0" fillId="5" borderId="12" xfId="0" applyFill="1" applyBorder="1">
      <alignment vertical="center"/>
    </xf>
    <xf numFmtId="0" fontId="0" fillId="5" borderId="11" xfId="0" applyFill="1" applyBorder="1">
      <alignment vertical="center"/>
    </xf>
    <xf numFmtId="179" fontId="0" fillId="5" borderId="11" xfId="0" applyNumberFormat="1" applyFill="1" applyBorder="1">
      <alignment vertical="center"/>
    </xf>
    <xf numFmtId="0" fontId="0" fillId="6" borderId="11" xfId="0" applyFill="1" applyBorder="1">
      <alignment vertical="center"/>
    </xf>
    <xf numFmtId="0" fontId="0" fillId="6" borderId="31" xfId="0" applyFill="1" applyBorder="1">
      <alignment vertical="center"/>
    </xf>
    <xf numFmtId="0" fontId="0" fillId="6" borderId="31" xfId="0" applyFill="1" applyBorder="1" applyAlignment="1">
      <alignment horizontal="center" vertical="center"/>
    </xf>
    <xf numFmtId="0" fontId="0" fillId="6" borderId="31" xfId="0" applyFill="1" applyBorder="1" applyAlignment="1">
      <alignment vertical="center"/>
    </xf>
    <xf numFmtId="0" fontId="0" fillId="6" borderId="31" xfId="0" applyNumberFormat="1" applyFill="1" applyBorder="1" applyAlignment="1">
      <alignment horizontal="center" vertical="center"/>
    </xf>
    <xf numFmtId="0" fontId="17" fillId="0" borderId="20" xfId="0" applyFont="1" applyBorder="1" applyAlignment="1">
      <alignment horizontal="center" vertical="center"/>
    </xf>
    <xf numFmtId="0" fontId="0" fillId="4" borderId="13" xfId="0" applyFill="1" applyBorder="1" applyAlignment="1">
      <alignment horizontal="center" vertical="center"/>
    </xf>
    <xf numFmtId="0" fontId="0" fillId="4" borderId="24" xfId="0" applyFill="1" applyBorder="1" applyAlignment="1">
      <alignment horizontal="center" vertical="center"/>
    </xf>
    <xf numFmtId="0" fontId="0" fillId="4" borderId="12" xfId="0" applyFill="1" applyBorder="1" applyAlignment="1">
      <alignment horizontal="center" vertical="center"/>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17" fillId="0" borderId="20" xfId="0" applyFont="1" applyBorder="1" applyAlignment="1">
      <alignment horizontal="center" vertical="center"/>
    </xf>
    <xf numFmtId="0" fontId="10" fillId="3" borderId="27" xfId="0" applyFont="1" applyFill="1" applyBorder="1" applyAlignment="1">
      <alignment horizontal="center" vertical="center" justifyLastLine="1"/>
    </xf>
    <xf numFmtId="0" fontId="10" fillId="3" borderId="25" xfId="0" applyFont="1" applyFill="1" applyBorder="1" applyAlignment="1">
      <alignment horizontal="center" vertical="center" justifyLastLine="1"/>
    </xf>
    <xf numFmtId="0" fontId="10" fillId="3" borderId="26" xfId="0" applyFont="1" applyFill="1" applyBorder="1" applyAlignment="1">
      <alignment horizontal="center" vertical="center" justifyLastLine="1"/>
    </xf>
    <xf numFmtId="0" fontId="10" fillId="3" borderId="1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12" xfId="0" applyFont="1" applyFill="1" applyBorder="1" applyAlignment="1">
      <alignment horizontal="center" vertical="center"/>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178" fontId="19" fillId="0" borderId="38" xfId="0" applyNumberFormat="1" applyFont="1" applyBorder="1" applyAlignment="1">
      <alignment horizontal="center" vertical="center" shrinkToFit="1"/>
    </xf>
    <xf numFmtId="178" fontId="19" fillId="0" borderId="24" xfId="0" applyNumberFormat="1" applyFont="1" applyBorder="1" applyAlignment="1">
      <alignment horizontal="center" vertical="center" shrinkToFit="1"/>
    </xf>
    <xf numFmtId="178" fontId="19" fillId="0" borderId="12" xfId="0" applyNumberFormat="1" applyFont="1" applyBorder="1" applyAlignment="1">
      <alignment horizontal="center" vertical="center" shrinkToFit="1"/>
    </xf>
    <xf numFmtId="178" fontId="16" fillId="0" borderId="38" xfId="0" applyNumberFormat="1" applyFont="1" applyBorder="1" applyAlignment="1">
      <alignment horizontal="center" vertical="center" shrinkToFit="1"/>
    </xf>
    <xf numFmtId="178" fontId="16" fillId="0" borderId="24" xfId="0" applyNumberFormat="1" applyFont="1" applyBorder="1" applyAlignment="1">
      <alignment horizontal="center" vertical="center" shrinkToFit="1"/>
    </xf>
    <xf numFmtId="178" fontId="16" fillId="0" borderId="12" xfId="0" applyNumberFormat="1" applyFont="1" applyBorder="1" applyAlignment="1">
      <alignment horizontal="center" vertical="center" shrinkToFit="1"/>
    </xf>
    <xf numFmtId="0" fontId="3" fillId="0" borderId="0" xfId="0" applyFont="1" applyBorder="1" applyAlignment="1">
      <alignment horizontal="center" vertical="center"/>
    </xf>
    <xf numFmtId="179" fontId="11" fillId="0" borderId="2" xfId="0" applyNumberFormat="1" applyFont="1" applyBorder="1" applyAlignment="1">
      <alignment horizontal="center" vertical="center" shrinkToFit="1"/>
    </xf>
    <xf numFmtId="179" fontId="11" fillId="0" borderId="3" xfId="0" applyNumberFormat="1" applyFont="1" applyBorder="1" applyAlignment="1">
      <alignment horizontal="center" vertical="center" shrinkToFit="1"/>
    </xf>
    <xf numFmtId="179" fontId="11" fillId="0" borderId="4" xfId="0" applyNumberFormat="1" applyFont="1" applyBorder="1" applyAlignment="1">
      <alignment horizontal="center" vertical="center" shrinkToFit="1"/>
    </xf>
    <xf numFmtId="179" fontId="11" fillId="0" borderId="7" xfId="0" applyNumberFormat="1" applyFont="1" applyBorder="1" applyAlignment="1">
      <alignment horizontal="center" vertical="center" shrinkToFit="1"/>
    </xf>
    <xf numFmtId="179" fontId="11" fillId="0" borderId="8" xfId="0" applyNumberFormat="1" applyFont="1" applyBorder="1" applyAlignment="1">
      <alignment horizontal="center" vertical="center" shrinkToFit="1"/>
    </xf>
    <xf numFmtId="179" fontId="11" fillId="0" borderId="9" xfId="0" applyNumberFormat="1" applyFont="1" applyBorder="1" applyAlignment="1">
      <alignment horizontal="center" vertical="center" shrinkToFit="1"/>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176" fontId="5" fillId="0" borderId="14" xfId="0" applyNumberFormat="1" applyFont="1" applyBorder="1" applyAlignment="1">
      <alignment horizontal="center" vertical="center"/>
    </xf>
    <xf numFmtId="176" fontId="5" fillId="0" borderId="15" xfId="0" applyNumberFormat="1" applyFont="1" applyBorder="1" applyAlignment="1">
      <alignment horizontal="center" vertical="center"/>
    </xf>
    <xf numFmtId="0" fontId="10" fillId="3" borderId="34" xfId="0" applyFont="1" applyFill="1" applyBorder="1" applyAlignment="1">
      <alignment horizontal="center" vertical="center"/>
    </xf>
    <xf numFmtId="0" fontId="10" fillId="3" borderId="35" xfId="0" applyFont="1" applyFill="1" applyBorder="1" applyAlignment="1">
      <alignment horizontal="center"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0" fillId="3" borderId="33" xfId="0" applyFont="1" applyFill="1" applyBorder="1" applyAlignment="1">
      <alignment horizontal="center" vertical="center" wrapText="1" justifyLastLine="1"/>
    </xf>
    <xf numFmtId="0" fontId="10" fillId="3" borderId="34" xfId="0" applyFont="1" applyFill="1" applyBorder="1" applyAlignment="1">
      <alignment horizontal="center" vertical="center" justifyLastLine="1"/>
    </xf>
    <xf numFmtId="0" fontId="10" fillId="3" borderId="36" xfId="0" applyFont="1" applyFill="1" applyBorder="1" applyAlignment="1">
      <alignment horizontal="center" vertical="center" justifyLastLine="1"/>
    </xf>
    <xf numFmtId="0" fontId="10" fillId="3" borderId="11" xfId="0" applyFont="1" applyFill="1" applyBorder="1" applyAlignment="1">
      <alignment horizontal="center" vertical="center" justifyLastLine="1"/>
    </xf>
    <xf numFmtId="0" fontId="5" fillId="0" borderId="0" xfId="0" applyFont="1" applyBorder="1" applyAlignment="1">
      <alignment horizontal="left" vertical="center" shrinkToFit="1"/>
    </xf>
    <xf numFmtId="0" fontId="5" fillId="0" borderId="6" xfId="0" applyFont="1" applyBorder="1" applyAlignment="1">
      <alignment horizontal="left" vertical="center" shrinkToFit="1"/>
    </xf>
    <xf numFmtId="0" fontId="18" fillId="0" borderId="5" xfId="0" applyFont="1" applyBorder="1" applyAlignment="1">
      <alignment horizontal="right" vertical="center"/>
    </xf>
    <xf numFmtId="0" fontId="18" fillId="0" borderId="0" xfId="0" applyFont="1" applyBorder="1" applyAlignment="1">
      <alignment horizontal="right" vertical="center"/>
    </xf>
    <xf numFmtId="0" fontId="18" fillId="0" borderId="7" xfId="0" applyFont="1" applyBorder="1" applyAlignment="1">
      <alignment horizontal="right" vertical="center"/>
    </xf>
    <xf numFmtId="0" fontId="18" fillId="0" borderId="8" xfId="0" applyFont="1" applyBorder="1" applyAlignment="1">
      <alignment horizontal="right" vertical="center"/>
    </xf>
    <xf numFmtId="0" fontId="10" fillId="3" borderId="11" xfId="0" applyFont="1" applyFill="1" applyBorder="1" applyAlignment="1">
      <alignment horizontal="center" vertical="center"/>
    </xf>
    <xf numFmtId="38" fontId="16" fillId="0" borderId="2" xfId="1" applyFont="1" applyBorder="1" applyAlignment="1">
      <alignment horizontal="center" vertical="center" shrinkToFit="1"/>
    </xf>
    <xf numFmtId="38" fontId="16" fillId="0" borderId="3" xfId="1" applyFont="1" applyBorder="1" applyAlignment="1">
      <alignment horizontal="center" vertical="center" shrinkToFit="1"/>
    </xf>
    <xf numFmtId="38" fontId="16" fillId="0" borderId="4" xfId="1" applyFont="1" applyBorder="1" applyAlignment="1">
      <alignment horizontal="center" vertical="center" shrinkToFit="1"/>
    </xf>
    <xf numFmtId="38" fontId="16" fillId="0" borderId="7" xfId="1" applyFont="1" applyBorder="1" applyAlignment="1">
      <alignment horizontal="center" vertical="center" shrinkToFit="1"/>
    </xf>
    <xf numFmtId="38" fontId="16" fillId="0" borderId="8" xfId="1" applyFont="1" applyBorder="1" applyAlignment="1">
      <alignment horizontal="center" vertical="center" shrinkToFit="1"/>
    </xf>
    <xf numFmtId="38" fontId="16" fillId="0" borderId="9" xfId="1" applyFont="1" applyBorder="1" applyAlignment="1">
      <alignment horizontal="center" vertical="center" shrinkToFit="1"/>
    </xf>
    <xf numFmtId="38" fontId="16" fillId="0" borderId="28" xfId="1" applyFont="1" applyBorder="1" applyAlignment="1">
      <alignment horizontal="center" vertical="center" shrinkToFit="1"/>
    </xf>
    <xf numFmtId="38" fontId="16" fillId="0" borderId="39" xfId="1" applyFont="1" applyBorder="1" applyAlignment="1">
      <alignment horizontal="center" vertical="center" shrinkToFit="1"/>
    </xf>
    <xf numFmtId="0" fontId="10" fillId="3" borderId="37" xfId="0" applyFont="1" applyFill="1" applyBorder="1" applyAlignment="1">
      <alignment horizontal="center" vertical="center"/>
    </xf>
    <xf numFmtId="178" fontId="16" fillId="0" borderId="40" xfId="0" applyNumberFormat="1" applyFont="1" applyBorder="1" applyAlignment="1">
      <alignment horizontal="center" vertical="center" shrinkToFit="1"/>
    </xf>
    <xf numFmtId="178" fontId="16" fillId="0" borderId="41" xfId="0" applyNumberFormat="1" applyFont="1" applyBorder="1" applyAlignment="1">
      <alignment horizontal="center" vertical="center" shrinkToFit="1"/>
    </xf>
    <xf numFmtId="178" fontId="16" fillId="0" borderId="42" xfId="0" applyNumberFormat="1" applyFont="1" applyBorder="1" applyAlignment="1">
      <alignment horizontal="center" vertical="center" shrinkToFit="1"/>
    </xf>
    <xf numFmtId="38" fontId="16" fillId="0" borderId="43" xfId="1" applyFont="1" applyBorder="1" applyAlignment="1">
      <alignment horizontal="center" vertical="center" shrinkToFit="1"/>
    </xf>
    <xf numFmtId="38" fontId="16" fillId="0" borderId="22" xfId="1" applyFont="1" applyBorder="1" applyAlignment="1">
      <alignment horizontal="center" vertical="center" shrinkToFit="1"/>
    </xf>
    <xf numFmtId="38" fontId="16" fillId="0" borderId="44" xfId="1" applyFont="1" applyBorder="1" applyAlignment="1">
      <alignment horizontal="center" vertical="center" shrinkToFit="1"/>
    </xf>
    <xf numFmtId="38" fontId="16" fillId="0" borderId="23" xfId="1" applyFont="1" applyBorder="1" applyAlignment="1">
      <alignment horizontal="center" vertical="center" shrinkToFit="1"/>
    </xf>
    <xf numFmtId="0" fontId="11" fillId="0" borderId="43" xfId="0" applyFont="1" applyBorder="1" applyAlignment="1">
      <alignment horizontal="left" vertical="center" shrinkToFit="1"/>
    </xf>
    <xf numFmtId="0" fontId="11" fillId="0" borderId="22" xfId="0" applyFont="1" applyBorder="1" applyAlignment="1">
      <alignment horizontal="left" vertical="center" shrinkToFit="1"/>
    </xf>
    <xf numFmtId="179" fontId="11" fillId="0" borderId="43" xfId="0" applyNumberFormat="1" applyFont="1" applyBorder="1" applyAlignment="1">
      <alignment horizontal="center" vertical="center" shrinkToFit="1"/>
    </xf>
    <xf numFmtId="179" fontId="11" fillId="0" borderId="22" xfId="0" applyNumberFormat="1" applyFont="1" applyBorder="1" applyAlignment="1">
      <alignment horizontal="center" vertical="center" shrinkToFit="1"/>
    </xf>
    <xf numFmtId="179" fontId="11" fillId="0" borderId="44" xfId="0" applyNumberFormat="1"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44" xfId="0" applyFont="1" applyBorder="1" applyAlignment="1">
      <alignment horizontal="left" vertical="center" shrinkToFit="1"/>
    </xf>
    <xf numFmtId="0" fontId="21" fillId="0" borderId="11" xfId="2" applyFill="1" applyBorder="1">
      <alignment vertical="center"/>
    </xf>
    <xf numFmtId="0" fontId="21" fillId="0" borderId="11" xfId="2" applyBorder="1">
      <alignment vertical="center"/>
    </xf>
    <xf numFmtId="0" fontId="0" fillId="7" borderId="11" xfId="0" applyFill="1" applyBorder="1" applyAlignment="1">
      <alignment horizontal="center" vertical="center"/>
    </xf>
    <xf numFmtId="0" fontId="0" fillId="7" borderId="11" xfId="0" applyFill="1" applyBorder="1">
      <alignment vertical="center"/>
    </xf>
    <xf numFmtId="0" fontId="0" fillId="8" borderId="31" xfId="0" applyFill="1" applyBorder="1" applyAlignment="1">
      <alignment horizontal="center" vertical="center"/>
    </xf>
    <xf numFmtId="0" fontId="0" fillId="8" borderId="24" xfId="0" applyFill="1" applyBorder="1" applyAlignment="1">
      <alignment horizontal="center" vertical="center"/>
    </xf>
    <xf numFmtId="0" fontId="0" fillId="8" borderId="12" xfId="0" applyFill="1" applyBorder="1" applyAlignment="1">
      <alignment horizontal="center" vertical="center"/>
    </xf>
    <xf numFmtId="181" fontId="23" fillId="0" borderId="0" xfId="0" applyNumberFormat="1" applyFont="1" applyAlignment="1">
      <alignment horizontal="right" vertical="center"/>
    </xf>
    <xf numFmtId="0" fontId="0" fillId="0" borderId="8" xfId="0" applyBorder="1" applyAlignment="1">
      <alignment horizontal="center" vertical="center"/>
    </xf>
    <xf numFmtId="0" fontId="0" fillId="0" borderId="0" xfId="0" applyFont="1" applyAlignment="1">
      <alignment horizontal="left"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Alignment="1">
      <alignment horizontal="left" vertical="center"/>
    </xf>
    <xf numFmtId="0" fontId="24" fillId="0" borderId="0" xfId="0" applyFont="1" applyAlignment="1">
      <alignment horizontal="left" vertical="center"/>
    </xf>
    <xf numFmtId="0" fontId="24" fillId="0" borderId="0" xfId="0" applyFont="1" applyBorder="1" applyAlignment="1">
      <alignment vertical="center"/>
    </xf>
    <xf numFmtId="0" fontId="25" fillId="0" borderId="0" xfId="0" applyFont="1" applyBorder="1" applyAlignment="1">
      <alignment vertical="center"/>
    </xf>
    <xf numFmtId="0" fontId="0" fillId="0" borderId="0" xfId="0" applyBorder="1" applyAlignment="1">
      <alignment vertical="center"/>
    </xf>
    <xf numFmtId="0" fontId="22" fillId="0" borderId="0" xfId="0" applyFont="1">
      <alignment vertical="center"/>
    </xf>
    <xf numFmtId="0" fontId="22" fillId="0" borderId="0" xfId="0" applyFont="1" applyAlignment="1">
      <alignment horizontal="left" vertical="center"/>
    </xf>
    <xf numFmtId="0" fontId="23" fillId="0" borderId="0" xfId="0" applyFont="1">
      <alignmen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vertical="center"/>
    </xf>
    <xf numFmtId="0" fontId="26" fillId="0" borderId="22"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xf>
    <xf numFmtId="5" fontId="11" fillId="0" borderId="22" xfId="0" applyNumberFormat="1" applyFont="1" applyBorder="1" applyAlignment="1">
      <alignment horizontal="center" vertical="center"/>
    </xf>
    <xf numFmtId="0" fontId="0" fillId="4" borderId="45" xfId="0"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4" borderId="46" xfId="0" applyFill="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55" xfId="0" applyNumberFormat="1" applyBorder="1" applyAlignment="1">
      <alignment horizontal="center" vertical="center"/>
    </xf>
    <xf numFmtId="0" fontId="0" fillId="0" borderId="53" xfId="0" applyNumberFormat="1" applyBorder="1" applyAlignment="1">
      <alignment horizontal="center" vertical="center"/>
    </xf>
    <xf numFmtId="0" fontId="0" fillId="0" borderId="54" xfId="0" applyNumberForma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60" xfId="0" applyNumberFormat="1" applyBorder="1" applyAlignment="1">
      <alignment horizontal="center" vertical="center"/>
    </xf>
    <xf numFmtId="0" fontId="0" fillId="0" borderId="58" xfId="0" applyNumberFormat="1" applyBorder="1" applyAlignment="1">
      <alignment horizontal="center" vertical="center"/>
    </xf>
    <xf numFmtId="0" fontId="0" fillId="0" borderId="59" xfId="0" applyNumberFormat="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4" borderId="67" xfId="0" applyFill="1" applyBorder="1" applyAlignment="1">
      <alignment horizontal="center" vertical="center"/>
    </xf>
    <xf numFmtId="0" fontId="0" fillId="4" borderId="68" xfId="0" applyFill="1" applyBorder="1" applyAlignment="1">
      <alignment horizontal="center" vertical="center"/>
    </xf>
    <xf numFmtId="0" fontId="0" fillId="4" borderId="69" xfId="0" applyFill="1"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center" vertical="center"/>
    </xf>
    <xf numFmtId="0" fontId="0" fillId="0" borderId="71" xfId="0" applyBorder="1" applyAlignment="1">
      <alignment horizontal="center" vertical="center"/>
    </xf>
    <xf numFmtId="0" fontId="0" fillId="4" borderId="7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73" xfId="0" applyFill="1" applyBorder="1" applyAlignment="1">
      <alignment horizontal="center" vertical="center"/>
    </xf>
    <xf numFmtId="0" fontId="0" fillId="4" borderId="74" xfId="0" applyFill="1" applyBorder="1" applyAlignment="1">
      <alignment horizontal="center" vertical="center"/>
    </xf>
    <xf numFmtId="0" fontId="0" fillId="4" borderId="75" xfId="0" applyFill="1"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7" xfId="0" applyBorder="1" applyAlignment="1">
      <alignment horizontal="center" vertical="center"/>
    </xf>
    <xf numFmtId="0" fontId="0" fillId="4" borderId="78" xfId="0" applyFill="1" applyBorder="1" applyAlignment="1">
      <alignment horizontal="center" vertical="center"/>
    </xf>
    <xf numFmtId="0" fontId="0" fillId="4" borderId="79" xfId="0" applyFill="1" applyBorder="1" applyAlignment="1">
      <alignment horizontal="center" vertical="center"/>
    </xf>
    <xf numFmtId="0" fontId="0" fillId="4" borderId="80" xfId="0" applyFill="1" applyBorder="1" applyAlignment="1">
      <alignment horizontal="center" vertical="center"/>
    </xf>
    <xf numFmtId="0" fontId="0" fillId="0" borderId="81" xfId="0" applyBorder="1" applyAlignment="1">
      <alignment horizontal="center" vertical="center"/>
    </xf>
    <xf numFmtId="0" fontId="0" fillId="0" borderId="79" xfId="0" applyBorder="1" applyAlignment="1">
      <alignment horizontal="center" vertical="center"/>
    </xf>
    <xf numFmtId="0" fontId="0" fillId="0" borderId="82" xfId="0" applyBorder="1" applyAlignment="1">
      <alignment horizontal="center" vertical="center"/>
    </xf>
    <xf numFmtId="0" fontId="23" fillId="0" borderId="16" xfId="0" applyFont="1" applyBorder="1" applyAlignment="1">
      <alignment horizontal="left" vertical="top" wrapText="1"/>
    </xf>
    <xf numFmtId="0" fontId="20" fillId="0" borderId="17" xfId="0" applyFont="1" applyBorder="1" applyAlignment="1">
      <alignment horizontal="left" vertical="top"/>
    </xf>
    <xf numFmtId="0" fontId="20" fillId="0" borderId="18" xfId="0" applyFont="1" applyBorder="1" applyAlignment="1">
      <alignment horizontal="left" vertical="top"/>
    </xf>
    <xf numFmtId="0" fontId="20" fillId="0" borderId="19" xfId="0" applyFont="1" applyBorder="1" applyAlignment="1">
      <alignment horizontal="left" vertical="top"/>
    </xf>
    <xf numFmtId="0" fontId="20" fillId="0" borderId="0" xfId="0" applyFont="1" applyBorder="1" applyAlignment="1">
      <alignment horizontal="left" vertical="top"/>
    </xf>
    <xf numFmtId="0" fontId="20" fillId="0" borderId="20" xfId="0" applyFont="1" applyBorder="1" applyAlignment="1">
      <alignment horizontal="left" vertical="top"/>
    </xf>
    <xf numFmtId="0" fontId="20" fillId="0" borderId="21" xfId="0" applyFont="1" applyBorder="1" applyAlignment="1">
      <alignment horizontal="left" vertical="top"/>
    </xf>
    <xf numFmtId="0" fontId="20" fillId="0" borderId="22" xfId="0" applyFont="1" applyBorder="1" applyAlignment="1">
      <alignment horizontal="left" vertical="top"/>
    </xf>
    <xf numFmtId="0" fontId="20" fillId="0" borderId="23" xfId="0" applyFont="1" applyBorder="1" applyAlignment="1">
      <alignment horizontal="left" vertical="top"/>
    </xf>
    <xf numFmtId="0" fontId="20" fillId="0" borderId="0" xfId="0" applyFont="1" applyBorder="1" applyAlignment="1">
      <alignment horizontal="left" vertical="top"/>
    </xf>
    <xf numFmtId="0" fontId="28" fillId="0" borderId="0" xfId="0" applyFont="1">
      <alignment vertical="center"/>
    </xf>
    <xf numFmtId="0" fontId="29" fillId="0" borderId="0" xfId="0" applyFont="1">
      <alignment vertical="center"/>
    </xf>
    <xf numFmtId="0" fontId="17" fillId="0" borderId="20" xfId="0" applyFont="1" applyBorder="1" applyAlignment="1">
      <alignment vertical="center"/>
    </xf>
    <xf numFmtId="0" fontId="17" fillId="0" borderId="83" xfId="0" applyFont="1" applyBorder="1" applyAlignment="1">
      <alignment horizontal="center" vertical="center"/>
    </xf>
    <xf numFmtId="0" fontId="30" fillId="7" borderId="0" xfId="0" applyFont="1" applyFill="1" applyAlignment="1">
      <alignment horizontal="center" vertical="center"/>
    </xf>
    <xf numFmtId="0" fontId="0" fillId="4" borderId="27"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26" xfId="0" applyFill="1" applyBorder="1" applyAlignment="1">
      <alignment horizontal="center" vertical="center" shrinkToFit="1"/>
    </xf>
    <xf numFmtId="0" fontId="0" fillId="0" borderId="85" xfId="0" applyBorder="1" applyAlignment="1">
      <alignment horizontal="center" vertical="center"/>
    </xf>
    <xf numFmtId="0" fontId="0" fillId="0" borderId="87"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182" fontId="0" fillId="0" borderId="55" xfId="0" applyNumberFormat="1" applyBorder="1" applyAlignment="1">
      <alignment horizontal="center" vertical="center"/>
    </xf>
    <xf numFmtId="182" fontId="0" fillId="0" borderId="53" xfId="0" applyNumberFormat="1" applyBorder="1" applyAlignment="1">
      <alignment horizontal="center" vertical="center"/>
    </xf>
    <xf numFmtId="182" fontId="0" fillId="0" borderId="54" xfId="0" applyNumberFormat="1" applyBorder="1" applyAlignment="1">
      <alignment horizontal="center" vertical="center"/>
    </xf>
    <xf numFmtId="182" fontId="0" fillId="0" borderId="87" xfId="0" applyNumberFormat="1" applyBorder="1" applyAlignment="1">
      <alignment horizontal="center" vertical="center"/>
    </xf>
    <xf numFmtId="182" fontId="0" fillId="0" borderId="85" xfId="0" applyNumberFormat="1" applyBorder="1" applyAlignment="1">
      <alignment horizontal="center" vertical="center"/>
    </xf>
    <xf numFmtId="182" fontId="0" fillId="0" borderId="86" xfId="0" applyNumberFormat="1" applyBorder="1" applyAlignment="1">
      <alignment horizontal="center" vertical="center"/>
    </xf>
    <xf numFmtId="182" fontId="0" fillId="0" borderId="60" xfId="0" applyNumberFormat="1" applyBorder="1" applyAlignment="1">
      <alignment horizontal="center" vertical="center"/>
    </xf>
    <xf numFmtId="182" fontId="0" fillId="0" borderId="58" xfId="0" applyNumberFormat="1" applyBorder="1" applyAlignment="1">
      <alignment horizontal="center" vertical="center"/>
    </xf>
    <xf numFmtId="182" fontId="0" fillId="0" borderId="59" xfId="0" applyNumberFormat="1" applyBorder="1" applyAlignment="1">
      <alignment horizontal="center" vertical="center"/>
    </xf>
    <xf numFmtId="0" fontId="0" fillId="9" borderId="47" xfId="0" applyFill="1" applyBorder="1" applyAlignment="1">
      <alignment horizontal="center" vertical="center"/>
    </xf>
    <xf numFmtId="0" fontId="0" fillId="9" borderId="48" xfId="0" applyFill="1" applyBorder="1" applyAlignment="1">
      <alignment horizontal="center" vertical="center"/>
    </xf>
    <xf numFmtId="0" fontId="0" fillId="9" borderId="49" xfId="0" applyFill="1" applyBorder="1" applyAlignment="1">
      <alignment horizontal="center" vertical="center"/>
    </xf>
    <xf numFmtId="0" fontId="0" fillId="9" borderId="52" xfId="0" applyFill="1" applyBorder="1" applyAlignment="1">
      <alignment horizontal="center" vertical="center"/>
    </xf>
    <xf numFmtId="0" fontId="0" fillId="9" borderId="53" xfId="0" applyFill="1" applyBorder="1" applyAlignment="1">
      <alignment horizontal="center" vertical="center"/>
    </xf>
    <xf numFmtId="0" fontId="0" fillId="9" borderId="54" xfId="0" applyFill="1" applyBorder="1" applyAlignment="1">
      <alignment horizontal="center" vertical="center"/>
    </xf>
    <xf numFmtId="0" fontId="0" fillId="9" borderId="84" xfId="0" applyFill="1" applyBorder="1" applyAlignment="1">
      <alignment horizontal="center" vertical="center"/>
    </xf>
    <xf numFmtId="0" fontId="0" fillId="9" borderId="85" xfId="0" applyFill="1" applyBorder="1" applyAlignment="1">
      <alignment horizontal="center" vertical="center"/>
    </xf>
    <xf numFmtId="0" fontId="0" fillId="9" borderId="86" xfId="0" applyFill="1" applyBorder="1" applyAlignment="1">
      <alignment horizontal="center" vertical="center"/>
    </xf>
    <xf numFmtId="0" fontId="0" fillId="9" borderId="62" xfId="0" applyFill="1" applyBorder="1" applyAlignment="1">
      <alignment horizontal="center" vertical="center"/>
    </xf>
    <xf numFmtId="0" fontId="0" fillId="9" borderId="63" xfId="0" applyFill="1" applyBorder="1" applyAlignment="1">
      <alignment horizontal="center" vertical="center"/>
    </xf>
    <xf numFmtId="0" fontId="0" fillId="9" borderId="64" xfId="0" applyFill="1" applyBorder="1" applyAlignment="1">
      <alignment horizontal="center" vertical="center"/>
    </xf>
    <xf numFmtId="0" fontId="0" fillId="9" borderId="57" xfId="0" applyFill="1" applyBorder="1" applyAlignment="1">
      <alignment horizontal="center" vertical="center"/>
    </xf>
    <xf numFmtId="0" fontId="0" fillId="9" borderId="58" xfId="0" applyFill="1" applyBorder="1" applyAlignment="1">
      <alignment horizontal="center" vertical="center"/>
    </xf>
    <xf numFmtId="0" fontId="0" fillId="9" borderId="59" xfId="0" applyFill="1" applyBorder="1" applyAlignment="1">
      <alignment horizontal="center" vertical="center"/>
    </xf>
    <xf numFmtId="182" fontId="0" fillId="9" borderId="50" xfId="0" applyNumberFormat="1" applyFill="1" applyBorder="1" applyAlignment="1">
      <alignment horizontal="center" vertical="center"/>
    </xf>
    <xf numFmtId="182" fontId="0" fillId="9" borderId="48" xfId="0" applyNumberFormat="1" applyFill="1" applyBorder="1" applyAlignment="1">
      <alignment horizontal="center" vertical="center"/>
    </xf>
    <xf numFmtId="182" fontId="0" fillId="9" borderId="49" xfId="0" applyNumberFormat="1" applyFill="1" applyBorder="1" applyAlignment="1">
      <alignment horizontal="center" vertical="center"/>
    </xf>
    <xf numFmtId="182" fontId="0" fillId="9" borderId="55" xfId="0" applyNumberFormat="1" applyFill="1" applyBorder="1" applyAlignment="1">
      <alignment horizontal="center" vertical="center"/>
    </xf>
    <xf numFmtId="182" fontId="0" fillId="9" borderId="53" xfId="0" applyNumberFormat="1" applyFill="1" applyBorder="1" applyAlignment="1">
      <alignment horizontal="center" vertical="center"/>
    </xf>
    <xf numFmtId="182" fontId="0" fillId="9" borderId="54" xfId="0" applyNumberFormat="1" applyFill="1" applyBorder="1" applyAlignment="1">
      <alignment horizontal="center" vertical="center"/>
    </xf>
    <xf numFmtId="182" fontId="0" fillId="9" borderId="87" xfId="0" applyNumberFormat="1" applyFill="1" applyBorder="1" applyAlignment="1">
      <alignment horizontal="center" vertical="center"/>
    </xf>
    <xf numFmtId="182" fontId="0" fillId="9" borderId="85" xfId="0" applyNumberFormat="1" applyFill="1" applyBorder="1" applyAlignment="1">
      <alignment horizontal="center" vertical="center"/>
    </xf>
    <xf numFmtId="182" fontId="0" fillId="9" borderId="86" xfId="0" applyNumberFormat="1" applyFill="1" applyBorder="1" applyAlignment="1">
      <alignment horizontal="center" vertical="center"/>
    </xf>
    <xf numFmtId="182" fontId="0" fillId="9" borderId="65" xfId="0" applyNumberFormat="1" applyFill="1" applyBorder="1" applyAlignment="1">
      <alignment horizontal="center" vertical="center"/>
    </xf>
    <xf numFmtId="182" fontId="0" fillId="9" borderId="63" xfId="0" applyNumberFormat="1" applyFill="1" applyBorder="1" applyAlignment="1">
      <alignment horizontal="center" vertical="center"/>
    </xf>
    <xf numFmtId="182" fontId="0" fillId="9" borderId="64" xfId="0" applyNumberFormat="1" applyFill="1" applyBorder="1" applyAlignment="1">
      <alignment horizontal="center" vertical="center"/>
    </xf>
    <xf numFmtId="182" fontId="0" fillId="9" borderId="60" xfId="0" applyNumberFormat="1" applyFill="1" applyBorder="1" applyAlignment="1">
      <alignment horizontal="center" vertical="center"/>
    </xf>
    <xf numFmtId="182" fontId="0" fillId="9" borderId="58" xfId="0" applyNumberFormat="1" applyFill="1" applyBorder="1" applyAlignment="1">
      <alignment horizontal="center" vertical="center"/>
    </xf>
    <xf numFmtId="182" fontId="0" fillId="9" borderId="59" xfId="0" applyNumberFormat="1" applyFill="1" applyBorder="1" applyAlignment="1">
      <alignment horizontal="center" vertical="center"/>
    </xf>
    <xf numFmtId="0" fontId="31" fillId="0" borderId="0" xfId="0" applyFont="1">
      <alignment vertical="center"/>
    </xf>
    <xf numFmtId="180" fontId="0" fillId="5" borderId="11" xfId="0" applyNumberFormat="1" applyFill="1" applyBorder="1">
      <alignment vertical="center"/>
    </xf>
    <xf numFmtId="42" fontId="0" fillId="5" borderId="11" xfId="0" applyNumberFormat="1" applyFill="1" applyBorder="1">
      <alignment vertical="center"/>
    </xf>
    <xf numFmtId="0" fontId="32" fillId="0" borderId="0" xfId="0" applyFont="1">
      <alignment vertical="center"/>
    </xf>
    <xf numFmtId="0" fontId="0" fillId="10" borderId="50" xfId="0" applyNumberFormat="1" applyFill="1" applyBorder="1" applyAlignment="1">
      <alignment horizontal="center" vertical="center"/>
    </xf>
    <xf numFmtId="0" fontId="0" fillId="10" borderId="48" xfId="0" applyNumberFormat="1" applyFill="1" applyBorder="1" applyAlignment="1">
      <alignment horizontal="center" vertical="center"/>
    </xf>
    <xf numFmtId="0" fontId="0" fillId="10" borderId="49" xfId="0" applyNumberFormat="1" applyFill="1" applyBorder="1" applyAlignment="1">
      <alignment horizontal="center" vertical="center"/>
    </xf>
    <xf numFmtId="182" fontId="0" fillId="10" borderId="50" xfId="0" applyNumberFormat="1" applyFill="1" applyBorder="1" applyAlignment="1">
      <alignment horizontal="center" vertical="center"/>
    </xf>
    <xf numFmtId="182" fontId="0" fillId="10" borderId="48" xfId="0" applyNumberFormat="1" applyFill="1" applyBorder="1" applyAlignment="1">
      <alignment horizontal="center" vertical="center"/>
    </xf>
    <xf numFmtId="182" fontId="0" fillId="10" borderId="49" xfId="0" applyNumberFormat="1" applyFill="1" applyBorder="1" applyAlignment="1">
      <alignment horizontal="center" vertical="center"/>
    </xf>
    <xf numFmtId="182" fontId="0" fillId="10" borderId="65" xfId="0" applyNumberFormat="1" applyFill="1" applyBorder="1" applyAlignment="1">
      <alignment horizontal="center" vertical="center"/>
    </xf>
    <xf numFmtId="182" fontId="0" fillId="10" borderId="63" xfId="0" applyNumberFormat="1" applyFill="1" applyBorder="1" applyAlignment="1">
      <alignment horizontal="center" vertical="center"/>
    </xf>
    <xf numFmtId="182" fontId="0" fillId="10" borderId="64" xfId="0" applyNumberFormat="1" applyFill="1" applyBorder="1" applyAlignment="1">
      <alignment horizontal="center" vertical="center"/>
    </xf>
    <xf numFmtId="0" fontId="0" fillId="10" borderId="65" xfId="0" applyNumberFormat="1" applyFill="1" applyBorder="1" applyAlignment="1">
      <alignment horizontal="center" vertical="center"/>
    </xf>
    <xf numFmtId="0" fontId="0" fillId="10" borderId="63" xfId="0" applyNumberFormat="1" applyFill="1" applyBorder="1" applyAlignment="1">
      <alignment horizontal="center" vertical="center"/>
    </xf>
    <xf numFmtId="0" fontId="0" fillId="10" borderId="64" xfId="0" applyNumberFormat="1" applyFill="1" applyBorder="1" applyAlignment="1">
      <alignment horizontal="center" vertical="center"/>
    </xf>
    <xf numFmtId="182" fontId="0" fillId="10" borderId="70" xfId="0" applyNumberFormat="1" applyFill="1" applyBorder="1" applyAlignment="1">
      <alignment horizontal="center" vertical="center"/>
    </xf>
    <xf numFmtId="182" fontId="0" fillId="10" borderId="68" xfId="0" applyNumberFormat="1" applyFill="1" applyBorder="1" applyAlignment="1">
      <alignment horizontal="center" vertical="center"/>
    </xf>
    <xf numFmtId="182" fontId="0" fillId="10" borderId="69" xfId="0" applyNumberFormat="1" applyFill="1" applyBorder="1" applyAlignment="1">
      <alignment horizontal="center" vertical="center"/>
    </xf>
    <xf numFmtId="182" fontId="0" fillId="10" borderId="2" xfId="0" applyNumberFormat="1" applyFill="1" applyBorder="1" applyAlignment="1">
      <alignment horizontal="center" vertical="center"/>
    </xf>
    <xf numFmtId="182" fontId="0" fillId="10" borderId="3" xfId="0" applyNumberFormat="1" applyFill="1" applyBorder="1" applyAlignment="1">
      <alignment horizontal="center" vertical="center"/>
    </xf>
    <xf numFmtId="182" fontId="0" fillId="10" borderId="4" xfId="0" applyNumberFormat="1" applyFill="1" applyBorder="1" applyAlignment="1">
      <alignment horizontal="center" vertical="center"/>
    </xf>
    <xf numFmtId="182" fontId="27" fillId="10" borderId="76" xfId="0" applyNumberFormat="1" applyFont="1" applyFill="1" applyBorder="1" applyAlignment="1">
      <alignment horizontal="center" vertical="center"/>
    </xf>
    <xf numFmtId="182" fontId="27" fillId="10" borderId="74" xfId="0" applyNumberFormat="1" applyFont="1" applyFill="1" applyBorder="1" applyAlignment="1">
      <alignment horizontal="center" vertical="center"/>
    </xf>
    <xf numFmtId="182" fontId="27" fillId="10" borderId="75" xfId="0" applyNumberFormat="1" applyFont="1" applyFill="1" applyBorder="1" applyAlignment="1">
      <alignment horizontal="center" vertical="center"/>
    </xf>
    <xf numFmtId="182" fontId="0" fillId="10" borderId="81" xfId="0" applyNumberFormat="1" applyFill="1" applyBorder="1" applyAlignment="1">
      <alignment horizontal="center" vertical="center"/>
    </xf>
    <xf numFmtId="182" fontId="0" fillId="10" borderId="79" xfId="0" applyNumberFormat="1" applyFill="1" applyBorder="1" applyAlignment="1">
      <alignment horizontal="center" vertical="center"/>
    </xf>
    <xf numFmtId="182" fontId="0" fillId="10" borderId="80" xfId="0" applyNumberFormat="1" applyFill="1" applyBorder="1" applyAlignment="1">
      <alignment horizontal="center" vertical="center"/>
    </xf>
    <xf numFmtId="0" fontId="24" fillId="10" borderId="8" xfId="0" applyFont="1" applyFill="1" applyBorder="1" applyAlignment="1">
      <alignment horizontal="center" vertical="center"/>
    </xf>
    <xf numFmtId="0" fontId="25" fillId="10" borderId="8" xfId="0" applyFont="1" applyFill="1" applyBorder="1" applyAlignment="1">
      <alignment horizontal="center" vertical="center"/>
    </xf>
    <xf numFmtId="0" fontId="0" fillId="0" borderId="65" xfId="0" applyBorder="1" applyAlignment="1">
      <alignment horizontal="left" vertical="center"/>
    </xf>
    <xf numFmtId="0" fontId="0" fillId="0" borderId="63" xfId="0" applyBorder="1" applyAlignment="1">
      <alignment horizontal="left" vertical="center"/>
    </xf>
    <xf numFmtId="0" fontId="0" fillId="0" borderId="66" xfId="0" applyBorder="1" applyAlignment="1">
      <alignment horizontal="left" vertical="center"/>
    </xf>
  </cellXfs>
  <cellStyles count="3">
    <cellStyle name="ハイパーリンク" xfId="2" builtinId="8"/>
    <cellStyle name="桁区切り" xfId="1" builtinId="6"/>
    <cellStyle name="標準" xfId="0" builtinId="0"/>
  </cellStyles>
  <dxfs count="2">
    <dxf>
      <font>
        <condense val="0"/>
        <extend val="0"/>
        <color indexed="9"/>
      </font>
    </dxf>
    <dxf>
      <font>
        <condense val="0"/>
        <extend val="0"/>
        <color indexed="9"/>
      </font>
    </dxf>
  </dxfs>
  <tableStyles count="0" defaultTableStyle="TableStyleMedium2" defaultPivotStyle="PivotStyleLight16"/>
  <colors>
    <mruColors>
      <color rgb="FFFFCCCC"/>
      <color rgb="FFFF99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114300</xdr:rowOff>
    </xdr:from>
    <xdr:to>
      <xdr:col>16</xdr:col>
      <xdr:colOff>571500</xdr:colOff>
      <xdr:row>22</xdr:row>
      <xdr:rowOff>104775</xdr:rowOff>
    </xdr:to>
    <xdr:pic>
      <xdr:nvPicPr>
        <xdr:cNvPr id="4" name="図 3"/>
        <xdr:cNvPicPr>
          <a:picLocks noChangeAspect="1"/>
        </xdr:cNvPicPr>
      </xdr:nvPicPr>
      <xdr:blipFill rotWithShape="1">
        <a:blip xmlns:r="http://schemas.openxmlformats.org/officeDocument/2006/relationships" r:embed="rId1"/>
        <a:srcRect l="2270" t="27087" r="14558" b="47259"/>
        <a:stretch/>
      </xdr:blipFill>
      <xdr:spPr>
        <a:xfrm>
          <a:off x="723900" y="2133600"/>
          <a:ext cx="10820400" cy="1876425"/>
        </a:xfrm>
        <a:prstGeom prst="rect">
          <a:avLst/>
        </a:prstGeom>
        <a:ln w="28575">
          <a:solidFill>
            <a:schemeClr val="tx1"/>
          </a:solidFill>
        </a:ln>
      </xdr:spPr>
    </xdr:pic>
    <xdr:clientData/>
  </xdr:twoCellAnchor>
  <xdr:twoCellAnchor>
    <xdr:from>
      <xdr:col>2</xdr:col>
      <xdr:colOff>314325</xdr:colOff>
      <xdr:row>15</xdr:row>
      <xdr:rowOff>161925</xdr:rowOff>
    </xdr:from>
    <xdr:to>
      <xdr:col>2</xdr:col>
      <xdr:colOff>571500</xdr:colOff>
      <xdr:row>23</xdr:row>
      <xdr:rowOff>66676</xdr:rowOff>
    </xdr:to>
    <xdr:sp macro="" textlink="">
      <xdr:nvSpPr>
        <xdr:cNvPr id="7" name="角丸四角形 6"/>
        <xdr:cNvSpPr/>
      </xdr:nvSpPr>
      <xdr:spPr>
        <a:xfrm>
          <a:off x="1685925" y="2867025"/>
          <a:ext cx="257175" cy="1276351"/>
        </a:xfrm>
        <a:prstGeom prst="roundRect">
          <a:avLst/>
        </a:prstGeom>
        <a:noFill/>
        <a:ln w="38100">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15</xdr:row>
      <xdr:rowOff>152400</xdr:rowOff>
    </xdr:from>
    <xdr:to>
      <xdr:col>4</xdr:col>
      <xdr:colOff>619125</xdr:colOff>
      <xdr:row>23</xdr:row>
      <xdr:rowOff>66676</xdr:rowOff>
    </xdr:to>
    <xdr:sp macro="" textlink="">
      <xdr:nvSpPr>
        <xdr:cNvPr id="15" name="角丸四角形 14"/>
        <xdr:cNvSpPr/>
      </xdr:nvSpPr>
      <xdr:spPr>
        <a:xfrm>
          <a:off x="3124200" y="2857500"/>
          <a:ext cx="238125" cy="1285876"/>
        </a:xfrm>
        <a:prstGeom prst="roundRect">
          <a:avLst/>
        </a:prstGeom>
        <a:noFill/>
        <a:ln w="38100">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0</xdr:colOff>
      <xdr:row>15</xdr:row>
      <xdr:rowOff>161925</xdr:rowOff>
    </xdr:from>
    <xdr:to>
      <xdr:col>15</xdr:col>
      <xdr:colOff>200025</xdr:colOff>
      <xdr:row>23</xdr:row>
      <xdr:rowOff>66676</xdr:rowOff>
    </xdr:to>
    <xdr:sp macro="" textlink="">
      <xdr:nvSpPr>
        <xdr:cNvPr id="16" name="角丸四角形 15"/>
        <xdr:cNvSpPr/>
      </xdr:nvSpPr>
      <xdr:spPr>
        <a:xfrm>
          <a:off x="10287000" y="2867025"/>
          <a:ext cx="200025" cy="1276351"/>
        </a:xfrm>
        <a:prstGeom prst="roundRect">
          <a:avLst/>
        </a:prstGeom>
        <a:noFill/>
        <a:ln w="38100">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219075</xdr:colOff>
      <xdr:row>8</xdr:row>
      <xdr:rowOff>123825</xdr:rowOff>
    </xdr:from>
    <xdr:ext cx="3334759" cy="275717"/>
    <xdr:sp macro="" textlink="">
      <xdr:nvSpPr>
        <xdr:cNvPr id="17" name="テキスト ボックス 16"/>
        <xdr:cNvSpPr txBox="1"/>
      </xdr:nvSpPr>
      <xdr:spPr>
        <a:xfrm>
          <a:off x="904875" y="1628775"/>
          <a:ext cx="33347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NO</a:t>
          </a:r>
          <a:r>
            <a:rPr kumimoji="1" lang="ja-JP" altLang="en-US" sz="1100" b="1"/>
            <a:t>を手入力すると、該当箇所に指示情報を自動入力</a:t>
          </a:r>
        </a:p>
      </xdr:txBody>
    </xdr:sp>
    <xdr:clientData/>
  </xdr:oneCellAnchor>
  <xdr:twoCellAnchor>
    <xdr:from>
      <xdr:col>2</xdr:col>
      <xdr:colOff>600074</xdr:colOff>
      <xdr:row>15</xdr:row>
      <xdr:rowOff>152400</xdr:rowOff>
    </xdr:from>
    <xdr:to>
      <xdr:col>4</xdr:col>
      <xdr:colOff>342899</xdr:colOff>
      <xdr:row>23</xdr:row>
      <xdr:rowOff>66675</xdr:rowOff>
    </xdr:to>
    <xdr:sp macro="" textlink="">
      <xdr:nvSpPr>
        <xdr:cNvPr id="28" name="角丸四角形 27"/>
        <xdr:cNvSpPr/>
      </xdr:nvSpPr>
      <xdr:spPr>
        <a:xfrm>
          <a:off x="1971674" y="2857500"/>
          <a:ext cx="1114425" cy="1285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638175</xdr:colOff>
      <xdr:row>15</xdr:row>
      <xdr:rowOff>161926</xdr:rowOff>
    </xdr:from>
    <xdr:to>
      <xdr:col>14</xdr:col>
      <xdr:colOff>647700</xdr:colOff>
      <xdr:row>23</xdr:row>
      <xdr:rowOff>66676</xdr:rowOff>
    </xdr:to>
    <xdr:sp macro="" textlink="">
      <xdr:nvSpPr>
        <xdr:cNvPr id="35" name="角丸四角形 34"/>
        <xdr:cNvSpPr/>
      </xdr:nvSpPr>
      <xdr:spPr>
        <a:xfrm>
          <a:off x="3381375" y="2867026"/>
          <a:ext cx="6867525" cy="1276350"/>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219076</xdr:colOff>
      <xdr:row>15</xdr:row>
      <xdr:rowOff>152400</xdr:rowOff>
    </xdr:from>
    <xdr:to>
      <xdr:col>16</xdr:col>
      <xdr:colOff>47626</xdr:colOff>
      <xdr:row>23</xdr:row>
      <xdr:rowOff>66675</xdr:rowOff>
    </xdr:to>
    <xdr:sp macro="" textlink="">
      <xdr:nvSpPr>
        <xdr:cNvPr id="39" name="角丸四角形 38"/>
        <xdr:cNvSpPr/>
      </xdr:nvSpPr>
      <xdr:spPr>
        <a:xfrm>
          <a:off x="10506076" y="2857500"/>
          <a:ext cx="514350" cy="1285875"/>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600075</xdr:colOff>
      <xdr:row>25</xdr:row>
      <xdr:rowOff>19050</xdr:rowOff>
    </xdr:from>
    <xdr:ext cx="1542923" cy="275717"/>
    <xdr:sp macro="" textlink="">
      <xdr:nvSpPr>
        <xdr:cNvPr id="40" name="テキスト ボックス 39"/>
        <xdr:cNvSpPr txBox="1"/>
      </xdr:nvSpPr>
      <xdr:spPr>
        <a:xfrm>
          <a:off x="6086475" y="4438650"/>
          <a:ext cx="1542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自動入力がされる箇所</a:t>
          </a:r>
        </a:p>
      </xdr:txBody>
    </xdr:sp>
    <xdr:clientData/>
  </xdr:oneCellAnchor>
  <xdr:twoCellAnchor>
    <xdr:from>
      <xdr:col>9</xdr:col>
      <xdr:colOff>685737</xdr:colOff>
      <xdr:row>23</xdr:row>
      <xdr:rowOff>66675</xdr:rowOff>
    </xdr:from>
    <xdr:to>
      <xdr:col>15</xdr:col>
      <xdr:colOff>476251</xdr:colOff>
      <xdr:row>25</xdr:row>
      <xdr:rowOff>19050</xdr:rowOff>
    </xdr:to>
    <xdr:cxnSp macro="">
      <xdr:nvCxnSpPr>
        <xdr:cNvPr id="42" name="直線コネクタ 41"/>
        <xdr:cNvCxnSpPr>
          <a:stCxn id="39" idx="2"/>
          <a:endCxn id="40" idx="0"/>
        </xdr:cNvCxnSpPr>
      </xdr:nvCxnSpPr>
      <xdr:spPr>
        <a:xfrm flipH="1">
          <a:off x="6857937" y="4143375"/>
          <a:ext cx="3905314" cy="2952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642938</xdr:colOff>
      <xdr:row>23</xdr:row>
      <xdr:rowOff>66676</xdr:rowOff>
    </xdr:from>
    <xdr:to>
      <xdr:col>9</xdr:col>
      <xdr:colOff>685737</xdr:colOff>
      <xdr:row>25</xdr:row>
      <xdr:rowOff>19050</xdr:rowOff>
    </xdr:to>
    <xdr:cxnSp macro="">
      <xdr:nvCxnSpPr>
        <xdr:cNvPr id="44" name="直線コネクタ 43"/>
        <xdr:cNvCxnSpPr>
          <a:stCxn id="40" idx="0"/>
          <a:endCxn id="35" idx="2"/>
        </xdr:cNvCxnSpPr>
      </xdr:nvCxnSpPr>
      <xdr:spPr>
        <a:xfrm flipH="1" flipV="1">
          <a:off x="6815138" y="4143376"/>
          <a:ext cx="42799" cy="29527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471487</xdr:colOff>
      <xdr:row>23</xdr:row>
      <xdr:rowOff>66675</xdr:rowOff>
    </xdr:from>
    <xdr:to>
      <xdr:col>9</xdr:col>
      <xdr:colOff>685737</xdr:colOff>
      <xdr:row>25</xdr:row>
      <xdr:rowOff>19050</xdr:rowOff>
    </xdr:to>
    <xdr:cxnSp macro="">
      <xdr:nvCxnSpPr>
        <xdr:cNvPr id="46" name="直線コネクタ 45"/>
        <xdr:cNvCxnSpPr>
          <a:stCxn id="40" idx="0"/>
          <a:endCxn id="28" idx="2"/>
        </xdr:cNvCxnSpPr>
      </xdr:nvCxnSpPr>
      <xdr:spPr>
        <a:xfrm flipH="1" flipV="1">
          <a:off x="2528887" y="4143375"/>
          <a:ext cx="4329050" cy="2952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442913</xdr:colOff>
      <xdr:row>10</xdr:row>
      <xdr:rowOff>56642</xdr:rowOff>
    </xdr:from>
    <xdr:to>
      <xdr:col>3</xdr:col>
      <xdr:colOff>514855</xdr:colOff>
      <xdr:row>15</xdr:row>
      <xdr:rowOff>161925</xdr:rowOff>
    </xdr:to>
    <xdr:cxnSp macro="">
      <xdr:nvCxnSpPr>
        <xdr:cNvPr id="72" name="直線コネクタ 71"/>
        <xdr:cNvCxnSpPr>
          <a:stCxn id="17" idx="2"/>
          <a:endCxn id="7" idx="0"/>
        </xdr:cNvCxnSpPr>
      </xdr:nvCxnSpPr>
      <xdr:spPr>
        <a:xfrm flipH="1">
          <a:off x="1814513" y="1904492"/>
          <a:ext cx="757742" cy="962533"/>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514855</xdr:colOff>
      <xdr:row>10</xdr:row>
      <xdr:rowOff>56642</xdr:rowOff>
    </xdr:from>
    <xdr:to>
      <xdr:col>4</xdr:col>
      <xdr:colOff>500063</xdr:colOff>
      <xdr:row>15</xdr:row>
      <xdr:rowOff>152400</xdr:rowOff>
    </xdr:to>
    <xdr:cxnSp macro="">
      <xdr:nvCxnSpPr>
        <xdr:cNvPr id="74" name="直線コネクタ 73"/>
        <xdr:cNvCxnSpPr>
          <a:stCxn id="17" idx="2"/>
          <a:endCxn id="15" idx="0"/>
        </xdr:cNvCxnSpPr>
      </xdr:nvCxnSpPr>
      <xdr:spPr>
        <a:xfrm>
          <a:off x="2572255" y="1904492"/>
          <a:ext cx="671008" cy="953008"/>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514855</xdr:colOff>
      <xdr:row>10</xdr:row>
      <xdr:rowOff>56642</xdr:rowOff>
    </xdr:from>
    <xdr:to>
      <xdr:col>15</xdr:col>
      <xdr:colOff>100013</xdr:colOff>
      <xdr:row>15</xdr:row>
      <xdr:rowOff>161925</xdr:rowOff>
    </xdr:to>
    <xdr:cxnSp macro="">
      <xdr:nvCxnSpPr>
        <xdr:cNvPr id="76" name="直線コネクタ 75"/>
        <xdr:cNvCxnSpPr>
          <a:stCxn id="17" idx="2"/>
          <a:endCxn id="16" idx="0"/>
        </xdr:cNvCxnSpPr>
      </xdr:nvCxnSpPr>
      <xdr:spPr>
        <a:xfrm>
          <a:off x="2572255" y="1904492"/>
          <a:ext cx="7814758" cy="962533"/>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editAs="oneCell">
    <xdr:from>
      <xdr:col>0</xdr:col>
      <xdr:colOff>685799</xdr:colOff>
      <xdr:row>34</xdr:row>
      <xdr:rowOff>161925</xdr:rowOff>
    </xdr:from>
    <xdr:to>
      <xdr:col>13</xdr:col>
      <xdr:colOff>647700</xdr:colOff>
      <xdr:row>53</xdr:row>
      <xdr:rowOff>114300</xdr:rowOff>
    </xdr:to>
    <xdr:pic>
      <xdr:nvPicPr>
        <xdr:cNvPr id="77" name="図 76"/>
        <xdr:cNvPicPr>
          <a:picLocks noChangeAspect="1"/>
        </xdr:cNvPicPr>
      </xdr:nvPicPr>
      <xdr:blipFill rotWithShape="1">
        <a:blip xmlns:r="http://schemas.openxmlformats.org/officeDocument/2006/relationships" r:embed="rId2"/>
        <a:srcRect l="1663" t="26555" r="16786" b="20996"/>
        <a:stretch/>
      </xdr:blipFill>
      <xdr:spPr>
        <a:xfrm>
          <a:off x="685799" y="6124575"/>
          <a:ext cx="8877301" cy="3209925"/>
        </a:xfrm>
        <a:prstGeom prst="rect">
          <a:avLst/>
        </a:prstGeom>
      </xdr:spPr>
    </xdr:pic>
    <xdr:clientData/>
  </xdr:twoCellAnchor>
  <xdr:twoCellAnchor>
    <xdr:from>
      <xdr:col>1</xdr:col>
      <xdr:colOff>504825</xdr:colOff>
      <xdr:row>46</xdr:row>
      <xdr:rowOff>76200</xdr:rowOff>
    </xdr:from>
    <xdr:to>
      <xdr:col>14</xdr:col>
      <xdr:colOff>57150</xdr:colOff>
      <xdr:row>53</xdr:row>
      <xdr:rowOff>152400</xdr:rowOff>
    </xdr:to>
    <xdr:sp macro="" textlink="">
      <xdr:nvSpPr>
        <xdr:cNvPr id="78" name="角丸四角形 77"/>
        <xdr:cNvSpPr/>
      </xdr:nvSpPr>
      <xdr:spPr>
        <a:xfrm>
          <a:off x="1190625" y="8096250"/>
          <a:ext cx="8467725" cy="1276350"/>
        </a:xfrm>
        <a:prstGeom prst="round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523875</xdr:colOff>
      <xdr:row>54</xdr:row>
      <xdr:rowOff>123825</xdr:rowOff>
    </xdr:from>
    <xdr:ext cx="1542923" cy="275717"/>
    <xdr:sp macro="" textlink="">
      <xdr:nvSpPr>
        <xdr:cNvPr id="79" name="テキスト ボックス 78"/>
        <xdr:cNvSpPr txBox="1"/>
      </xdr:nvSpPr>
      <xdr:spPr>
        <a:xfrm>
          <a:off x="1209675" y="9515475"/>
          <a:ext cx="1542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自動入力がされる箇所</a:t>
          </a:r>
        </a:p>
      </xdr:txBody>
    </xdr:sp>
    <xdr:clientData/>
  </xdr:oneCellAnchor>
  <xdr:twoCellAnchor>
    <xdr:from>
      <xdr:col>4</xdr:col>
      <xdr:colOff>9398</xdr:colOff>
      <xdr:row>53</xdr:row>
      <xdr:rowOff>152400</xdr:rowOff>
    </xdr:from>
    <xdr:to>
      <xdr:col>7</xdr:col>
      <xdr:colOff>623888</xdr:colOff>
      <xdr:row>55</xdr:row>
      <xdr:rowOff>90234</xdr:rowOff>
    </xdr:to>
    <xdr:cxnSp macro="">
      <xdr:nvCxnSpPr>
        <xdr:cNvPr id="81" name="直線コネクタ 80"/>
        <xdr:cNvCxnSpPr>
          <a:stCxn id="79" idx="3"/>
          <a:endCxn id="78" idx="2"/>
        </xdr:cNvCxnSpPr>
      </xdr:nvCxnSpPr>
      <xdr:spPr>
        <a:xfrm flipV="1">
          <a:off x="2752598" y="9372600"/>
          <a:ext cx="2671890" cy="28073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657224</xdr:colOff>
      <xdr:row>48</xdr:row>
      <xdr:rowOff>133351</xdr:rowOff>
    </xdr:from>
    <xdr:to>
      <xdr:col>1</xdr:col>
      <xdr:colOff>476249</xdr:colOff>
      <xdr:row>51</xdr:row>
      <xdr:rowOff>57151</xdr:rowOff>
    </xdr:to>
    <xdr:sp macro="" textlink="">
      <xdr:nvSpPr>
        <xdr:cNvPr id="82" name="角丸四角形 81"/>
        <xdr:cNvSpPr/>
      </xdr:nvSpPr>
      <xdr:spPr>
        <a:xfrm>
          <a:off x="657224" y="8496301"/>
          <a:ext cx="504825" cy="438150"/>
        </a:xfrm>
        <a:prstGeom prst="roundRect">
          <a:avLst/>
        </a:prstGeom>
        <a:noFill/>
        <a:ln w="38100">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647700</xdr:colOff>
      <xdr:row>16</xdr:row>
      <xdr:rowOff>142875</xdr:rowOff>
    </xdr:from>
    <xdr:to>
      <xdr:col>1</xdr:col>
      <xdr:colOff>361950</xdr:colOff>
      <xdr:row>19</xdr:row>
      <xdr:rowOff>133350</xdr:rowOff>
    </xdr:to>
    <xdr:sp macro="" textlink="">
      <xdr:nvSpPr>
        <xdr:cNvPr id="84" name="角丸四角形 83"/>
        <xdr:cNvSpPr/>
      </xdr:nvSpPr>
      <xdr:spPr>
        <a:xfrm>
          <a:off x="647700" y="3019425"/>
          <a:ext cx="400050" cy="504825"/>
        </a:xfrm>
        <a:prstGeom prst="roundRect">
          <a:avLst/>
        </a:prstGeom>
        <a:noFill/>
        <a:ln w="28575">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17</xdr:row>
      <xdr:rowOff>161925</xdr:rowOff>
    </xdr:from>
    <xdr:to>
      <xdr:col>0</xdr:col>
      <xdr:colOff>657225</xdr:colOff>
      <xdr:row>50</xdr:row>
      <xdr:rowOff>123825</xdr:rowOff>
    </xdr:to>
    <xdr:sp macro="" textlink="">
      <xdr:nvSpPr>
        <xdr:cNvPr id="85" name="右カーブ矢印 84"/>
        <xdr:cNvSpPr/>
      </xdr:nvSpPr>
      <xdr:spPr>
        <a:xfrm>
          <a:off x="114300" y="3209925"/>
          <a:ext cx="542925" cy="5619750"/>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xdr:col>
      <xdr:colOff>171450</xdr:colOff>
      <xdr:row>31</xdr:row>
      <xdr:rowOff>104775</xdr:rowOff>
    </xdr:from>
    <xdr:ext cx="607859" cy="275717"/>
    <xdr:sp macro="" textlink="">
      <xdr:nvSpPr>
        <xdr:cNvPr id="87" name="テキスト ボックス 86"/>
        <xdr:cNvSpPr txBox="1"/>
      </xdr:nvSpPr>
      <xdr:spPr>
        <a:xfrm>
          <a:off x="857250" y="555307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手入力</a:t>
          </a:r>
        </a:p>
      </xdr:txBody>
    </xdr:sp>
    <xdr:clientData/>
  </xdr:oneCellAnchor>
  <xdr:twoCellAnchor>
    <xdr:from>
      <xdr:col>1</xdr:col>
      <xdr:colOff>223837</xdr:colOff>
      <xdr:row>33</xdr:row>
      <xdr:rowOff>37592</xdr:rowOff>
    </xdr:from>
    <xdr:to>
      <xdr:col>1</xdr:col>
      <xdr:colOff>475380</xdr:colOff>
      <xdr:row>48</xdr:row>
      <xdr:rowOff>133351</xdr:rowOff>
    </xdr:to>
    <xdr:cxnSp macro="">
      <xdr:nvCxnSpPr>
        <xdr:cNvPr id="89" name="直線コネクタ 88"/>
        <xdr:cNvCxnSpPr>
          <a:stCxn id="87" idx="2"/>
          <a:endCxn id="82" idx="0"/>
        </xdr:cNvCxnSpPr>
      </xdr:nvCxnSpPr>
      <xdr:spPr>
        <a:xfrm flipH="1">
          <a:off x="909637" y="5828792"/>
          <a:ext cx="251543" cy="2667509"/>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114300</xdr:colOff>
      <xdr:row>17</xdr:row>
      <xdr:rowOff>171449</xdr:rowOff>
    </xdr:from>
    <xdr:to>
      <xdr:col>1</xdr:col>
      <xdr:colOff>19050</xdr:colOff>
      <xdr:row>65</xdr:row>
      <xdr:rowOff>133350</xdr:rowOff>
    </xdr:to>
    <xdr:sp macro="" textlink="">
      <xdr:nvSpPr>
        <xdr:cNvPr id="95" name="右カーブ矢印 94"/>
        <xdr:cNvSpPr/>
      </xdr:nvSpPr>
      <xdr:spPr>
        <a:xfrm>
          <a:off x="114300" y="3219449"/>
          <a:ext cx="590550" cy="8191501"/>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xdr:col>
      <xdr:colOff>47625</xdr:colOff>
      <xdr:row>61</xdr:row>
      <xdr:rowOff>142875</xdr:rowOff>
    </xdr:from>
    <xdr:to>
      <xdr:col>9</xdr:col>
      <xdr:colOff>57150</xdr:colOff>
      <xdr:row>84</xdr:row>
      <xdr:rowOff>152401</xdr:rowOff>
    </xdr:to>
    <xdr:pic>
      <xdr:nvPicPr>
        <xdr:cNvPr id="96" name="図 95"/>
        <xdr:cNvPicPr>
          <a:picLocks noChangeAspect="1"/>
        </xdr:cNvPicPr>
      </xdr:nvPicPr>
      <xdr:blipFill rotWithShape="1">
        <a:blip xmlns:r="http://schemas.openxmlformats.org/officeDocument/2006/relationships" r:embed="rId3"/>
        <a:srcRect l="1464" t="33990" r="56290" b="11967"/>
        <a:stretch/>
      </xdr:blipFill>
      <xdr:spPr>
        <a:xfrm>
          <a:off x="733425" y="10734675"/>
          <a:ext cx="5495925" cy="3952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sune_000\Desktop\&#12388;&#12435;&#12371;&#12378;&#20849;&#26377;20160318\&#12304;&#28168;&#12305;FP&#35531;&#27714;&#26360;&#12539;&#21462;&#24341;&#20808;&#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用★請求先一覧"/>
      <sheetName val="★印刷用★"/>
      <sheetName val="★印刷用★ (明細手打ち用)"/>
      <sheetName val="★印刷用★ (明細手打ち用) (2)"/>
      <sheetName val="作業用"/>
    </sheetNames>
    <sheetDataSet>
      <sheetData sheetId="0"/>
      <sheetData sheetId="1"/>
      <sheetData sheetId="2"/>
      <sheetData sheetId="3"/>
      <sheetData sheetId="4">
        <row r="13">
          <cell r="C13">
            <v>0</v>
          </cell>
        </row>
        <row r="16">
          <cell r="C16">
            <v>0</v>
          </cell>
        </row>
        <row r="19">
          <cell r="C19">
            <v>0</v>
          </cell>
        </row>
        <row r="22">
          <cell r="C22">
            <v>0</v>
          </cell>
        </row>
        <row r="25">
          <cell r="C25">
            <v>0</v>
          </cell>
        </row>
        <row r="28">
          <cell r="C28">
            <v>0</v>
          </cell>
        </row>
        <row r="31">
          <cell r="C31" t="str">
            <v>送料</v>
          </cell>
        </row>
        <row r="34">
          <cell r="C34">
            <v>0</v>
          </cell>
        </row>
        <row r="37">
          <cell r="C37">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12295;&#12295;@gmail.co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7"/>
  <sheetViews>
    <sheetView topLeftCell="A64" workbookViewId="0">
      <selection activeCell="L83" sqref="L83"/>
    </sheetView>
  </sheetViews>
  <sheetFormatPr defaultRowHeight="13.5"/>
  <sheetData>
    <row r="1" spans="1:2" ht="18.75">
      <c r="A1" s="294" t="s">
        <v>91</v>
      </c>
    </row>
    <row r="2" spans="1:2" s="31" customFormat="1" ht="18.75">
      <c r="A2" s="294"/>
    </row>
    <row r="3" spans="1:2">
      <c r="A3">
        <v>1</v>
      </c>
      <c r="B3" t="s">
        <v>92</v>
      </c>
    </row>
    <row r="4" spans="1:2">
      <c r="B4" t="s">
        <v>93</v>
      </c>
    </row>
    <row r="5" spans="1:2" s="31" customFormat="1"/>
    <row r="6" spans="1:2">
      <c r="A6">
        <v>2</v>
      </c>
      <c r="B6" t="s">
        <v>94</v>
      </c>
    </row>
    <row r="7" spans="1:2">
      <c r="B7" s="297" t="s">
        <v>95</v>
      </c>
    </row>
    <row r="8" spans="1:2">
      <c r="B8" s="297" t="s">
        <v>96</v>
      </c>
    </row>
    <row r="29" spans="1:2">
      <c r="A29">
        <v>3</v>
      </c>
      <c r="B29" t="s">
        <v>97</v>
      </c>
    </row>
    <row r="30" spans="1:2">
      <c r="B30" s="297" t="s">
        <v>98</v>
      </c>
    </row>
    <row r="31" spans="1:2">
      <c r="B31" t="s">
        <v>99</v>
      </c>
    </row>
    <row r="57" spans="1:2" s="31" customFormat="1"/>
    <row r="59" spans="1:2">
      <c r="A59">
        <v>4</v>
      </c>
      <c r="B59" t="s">
        <v>100</v>
      </c>
    </row>
    <row r="60" spans="1:2">
      <c r="B60" s="297" t="s">
        <v>101</v>
      </c>
    </row>
    <row r="61" spans="1:2">
      <c r="B61" t="s">
        <v>102</v>
      </c>
    </row>
    <row r="89" spans="1:1">
      <c r="A89" t="s">
        <v>103</v>
      </c>
    </row>
    <row r="90" spans="1:1">
      <c r="A90" t="s">
        <v>104</v>
      </c>
    </row>
    <row r="91" spans="1:1" s="31" customFormat="1">
      <c r="A91" s="31" t="s">
        <v>110</v>
      </c>
    </row>
    <row r="92" spans="1:1">
      <c r="A92" t="s">
        <v>108</v>
      </c>
    </row>
    <row r="93" spans="1:1">
      <c r="A93" t="s">
        <v>109</v>
      </c>
    </row>
    <row r="94" spans="1:1" s="31" customFormat="1">
      <c r="A94" s="31" t="s">
        <v>111</v>
      </c>
    </row>
    <row r="95" spans="1:1">
      <c r="A95" t="s">
        <v>105</v>
      </c>
    </row>
    <row r="96" spans="1:1">
      <c r="A96" t="s">
        <v>106</v>
      </c>
    </row>
    <row r="97" spans="1:1">
      <c r="A97" t="s">
        <v>107</v>
      </c>
    </row>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04"/>
  <sheetViews>
    <sheetView zoomScaleNormal="100" workbookViewId="0"/>
  </sheetViews>
  <sheetFormatPr defaultRowHeight="13.5"/>
  <cols>
    <col min="1" max="1" width="4" style="31" customWidth="1"/>
    <col min="2" max="2" width="22.875" style="31" customWidth="1"/>
    <col min="3" max="3" width="13.875" style="31" customWidth="1"/>
    <col min="4" max="4" width="9.5" style="31" customWidth="1"/>
    <col min="5" max="5" width="30.625" style="31" customWidth="1"/>
    <col min="6" max="6" width="23.5" style="31" customWidth="1"/>
    <col min="7" max="7" width="14.625" style="31" customWidth="1"/>
    <col min="8" max="8" width="32.125" style="31" customWidth="1"/>
    <col min="9" max="16384" width="9" style="31"/>
  </cols>
  <sheetData>
    <row r="1" spans="1:8" ht="18.75">
      <c r="A1" s="294" t="s">
        <v>38</v>
      </c>
    </row>
    <row r="2" spans="1:8" s="45" customFormat="1">
      <c r="A2" s="46"/>
    </row>
    <row r="4" spans="1:8">
      <c r="A4" s="60" t="s">
        <v>39</v>
      </c>
      <c r="B4" s="34" t="s">
        <v>33</v>
      </c>
      <c r="C4" s="34" t="s">
        <v>11</v>
      </c>
      <c r="D4" s="34" t="s">
        <v>17</v>
      </c>
      <c r="E4" s="34" t="s">
        <v>18</v>
      </c>
      <c r="F4" s="34" t="s">
        <v>19</v>
      </c>
      <c r="G4" s="34" t="s">
        <v>9</v>
      </c>
      <c r="H4" s="34" t="s">
        <v>42</v>
      </c>
    </row>
    <row r="5" spans="1:8" ht="38.1" customHeight="1">
      <c r="A5" s="37">
        <v>1</v>
      </c>
      <c r="B5" s="37" t="s">
        <v>47</v>
      </c>
      <c r="C5" s="37" t="s">
        <v>48</v>
      </c>
      <c r="D5" s="41">
        <v>8140104</v>
      </c>
      <c r="E5" s="37" t="s">
        <v>49</v>
      </c>
      <c r="F5" s="42" t="s">
        <v>50</v>
      </c>
      <c r="G5" s="37" t="s">
        <v>52</v>
      </c>
      <c r="H5" s="159" t="s">
        <v>51</v>
      </c>
    </row>
    <row r="6" spans="1:8" ht="38.1" customHeight="1">
      <c r="A6" s="37">
        <v>2</v>
      </c>
      <c r="B6" s="37"/>
      <c r="C6" s="37"/>
      <c r="D6" s="41"/>
      <c r="E6" s="37"/>
      <c r="F6" s="42"/>
      <c r="G6" s="37"/>
      <c r="H6" s="158"/>
    </row>
    <row r="7" spans="1:8" ht="38.1" customHeight="1">
      <c r="A7" s="37">
        <v>3</v>
      </c>
      <c r="B7" s="37"/>
      <c r="C7" s="37"/>
      <c r="D7" s="41"/>
      <c r="E7" s="37"/>
      <c r="F7" s="42"/>
      <c r="G7" s="37"/>
      <c r="H7" s="37"/>
    </row>
    <row r="8" spans="1:8" ht="38.1" customHeight="1">
      <c r="A8" s="37">
        <v>4</v>
      </c>
      <c r="B8" s="37"/>
      <c r="C8" s="37"/>
      <c r="D8" s="41"/>
      <c r="E8" s="37"/>
      <c r="F8" s="42"/>
      <c r="G8" s="37"/>
      <c r="H8" s="37"/>
    </row>
    <row r="9" spans="1:8" ht="38.1" customHeight="1">
      <c r="A9" s="37">
        <v>5</v>
      </c>
      <c r="B9" s="37"/>
      <c r="C9" s="37"/>
      <c r="D9" s="41"/>
      <c r="E9" s="37"/>
      <c r="F9" s="42"/>
      <c r="G9" s="37"/>
      <c r="H9" s="37"/>
    </row>
    <row r="10" spans="1:8" ht="38.1" customHeight="1">
      <c r="A10" s="37">
        <v>6</v>
      </c>
      <c r="B10" s="37"/>
      <c r="C10" s="37"/>
      <c r="D10" s="41"/>
      <c r="E10" s="37"/>
      <c r="F10" s="42"/>
      <c r="G10" s="37"/>
      <c r="H10" s="37"/>
    </row>
    <row r="11" spans="1:8" ht="38.1" customHeight="1">
      <c r="A11" s="37">
        <v>7</v>
      </c>
      <c r="B11" s="37"/>
      <c r="C11" s="37"/>
      <c r="D11" s="41"/>
      <c r="E11" s="37"/>
      <c r="F11" s="42"/>
      <c r="G11" s="37"/>
      <c r="H11" s="37"/>
    </row>
    <row r="12" spans="1:8" ht="38.1" customHeight="1">
      <c r="A12" s="37">
        <v>8</v>
      </c>
      <c r="B12" s="37"/>
      <c r="C12" s="37"/>
      <c r="D12" s="41"/>
      <c r="E12" s="37"/>
      <c r="F12" s="42"/>
      <c r="G12" s="37"/>
      <c r="H12" s="37"/>
    </row>
    <row r="13" spans="1:8" ht="38.1" customHeight="1">
      <c r="A13" s="37">
        <v>9</v>
      </c>
      <c r="B13" s="37"/>
      <c r="C13" s="37"/>
      <c r="D13" s="41"/>
      <c r="E13" s="37"/>
      <c r="F13" s="42"/>
      <c r="G13" s="37"/>
      <c r="H13" s="37"/>
    </row>
    <row r="14" spans="1:8" ht="38.1" customHeight="1">
      <c r="A14" s="37">
        <v>10</v>
      </c>
      <c r="B14" s="37"/>
      <c r="C14" s="37"/>
      <c r="D14" s="41"/>
      <c r="E14" s="37"/>
      <c r="F14" s="42"/>
      <c r="G14" s="37"/>
      <c r="H14" s="37"/>
    </row>
    <row r="15" spans="1:8" ht="38.1" customHeight="1">
      <c r="A15" s="37">
        <v>11</v>
      </c>
      <c r="B15" s="37"/>
      <c r="C15" s="37"/>
      <c r="D15" s="41"/>
      <c r="E15" s="37"/>
      <c r="F15" s="42"/>
      <c r="G15" s="37"/>
      <c r="H15" s="37"/>
    </row>
    <row r="16" spans="1:8" ht="38.1" customHeight="1">
      <c r="A16" s="37">
        <v>12</v>
      </c>
      <c r="B16" s="37"/>
      <c r="C16" s="37"/>
      <c r="D16" s="41"/>
      <c r="E16" s="37"/>
      <c r="F16" s="42"/>
      <c r="G16" s="37"/>
      <c r="H16" s="37"/>
    </row>
    <row r="17" spans="1:8" ht="38.1" customHeight="1">
      <c r="A17" s="37">
        <v>13</v>
      </c>
      <c r="B17" s="37"/>
      <c r="C17" s="37"/>
      <c r="D17" s="41"/>
      <c r="E17" s="37"/>
      <c r="F17" s="42"/>
      <c r="G17" s="37"/>
      <c r="H17" s="37"/>
    </row>
    <row r="18" spans="1:8" ht="38.1" customHeight="1">
      <c r="A18" s="37">
        <v>14</v>
      </c>
      <c r="B18" s="37"/>
      <c r="C18" s="37"/>
      <c r="D18" s="41"/>
      <c r="E18" s="37"/>
      <c r="F18" s="42"/>
      <c r="G18" s="37"/>
      <c r="H18" s="37"/>
    </row>
    <row r="19" spans="1:8" ht="38.1" customHeight="1">
      <c r="A19" s="37">
        <v>15</v>
      </c>
      <c r="B19" s="37"/>
      <c r="C19" s="37"/>
      <c r="D19" s="41"/>
      <c r="E19" s="37"/>
      <c r="F19" s="42"/>
      <c r="G19" s="37"/>
      <c r="H19" s="37"/>
    </row>
    <row r="20" spans="1:8" ht="38.1" customHeight="1">
      <c r="A20" s="37">
        <v>16</v>
      </c>
      <c r="B20" s="37"/>
      <c r="C20" s="37"/>
      <c r="D20" s="41"/>
      <c r="E20" s="37"/>
      <c r="F20" s="42"/>
      <c r="G20" s="37"/>
      <c r="H20" s="37"/>
    </row>
    <row r="21" spans="1:8" ht="38.1" customHeight="1">
      <c r="A21" s="37">
        <v>17</v>
      </c>
      <c r="B21" s="37"/>
      <c r="C21" s="37"/>
      <c r="D21" s="41"/>
      <c r="E21" s="37"/>
      <c r="F21" s="42"/>
      <c r="G21" s="37"/>
      <c r="H21" s="37"/>
    </row>
    <row r="22" spans="1:8" ht="38.1" customHeight="1">
      <c r="A22" s="37">
        <v>18</v>
      </c>
      <c r="B22" s="37"/>
      <c r="C22" s="37"/>
      <c r="D22" s="41"/>
      <c r="E22" s="37"/>
      <c r="F22" s="42"/>
      <c r="G22" s="37"/>
      <c r="H22" s="37"/>
    </row>
    <row r="23" spans="1:8" ht="38.1" customHeight="1">
      <c r="A23" s="37">
        <v>19</v>
      </c>
      <c r="B23" s="37"/>
      <c r="C23" s="37"/>
      <c r="D23" s="41"/>
      <c r="E23" s="37"/>
      <c r="F23" s="42"/>
      <c r="G23" s="37"/>
      <c r="H23" s="37"/>
    </row>
    <row r="24" spans="1:8" ht="38.1" customHeight="1">
      <c r="A24" s="37">
        <v>20</v>
      </c>
      <c r="B24" s="37"/>
      <c r="C24" s="37"/>
      <c r="D24" s="41"/>
      <c r="E24" s="37"/>
      <c r="F24" s="42"/>
      <c r="G24" s="37"/>
      <c r="H24" s="37"/>
    </row>
    <row r="25" spans="1:8" ht="38.1" customHeight="1">
      <c r="A25" s="37">
        <v>21</v>
      </c>
      <c r="B25" s="37"/>
      <c r="C25" s="37"/>
      <c r="D25" s="41"/>
      <c r="E25" s="37"/>
      <c r="F25" s="42"/>
      <c r="G25" s="37"/>
      <c r="H25" s="37"/>
    </row>
    <row r="26" spans="1:8" ht="38.1" customHeight="1">
      <c r="A26" s="37">
        <v>22</v>
      </c>
      <c r="B26" s="37"/>
      <c r="C26" s="37"/>
      <c r="D26" s="41"/>
      <c r="E26" s="37"/>
      <c r="F26" s="42"/>
      <c r="G26" s="37"/>
      <c r="H26" s="37"/>
    </row>
    <row r="27" spans="1:8" ht="38.1" customHeight="1">
      <c r="A27" s="37">
        <v>23</v>
      </c>
      <c r="B27" s="37"/>
      <c r="C27" s="37"/>
      <c r="D27" s="41"/>
      <c r="E27" s="37"/>
      <c r="F27" s="42"/>
      <c r="G27" s="37"/>
      <c r="H27" s="37"/>
    </row>
    <row r="28" spans="1:8" ht="38.1" customHeight="1">
      <c r="A28" s="37">
        <v>24</v>
      </c>
      <c r="B28" s="37"/>
      <c r="C28" s="37"/>
      <c r="D28" s="41"/>
      <c r="E28" s="37"/>
      <c r="F28" s="42"/>
      <c r="G28" s="37"/>
      <c r="H28" s="37"/>
    </row>
    <row r="29" spans="1:8" ht="38.1" customHeight="1">
      <c r="A29" s="37">
        <v>25</v>
      </c>
      <c r="B29" s="37"/>
      <c r="C29" s="37"/>
      <c r="D29" s="41"/>
      <c r="E29" s="37"/>
      <c r="F29" s="42"/>
      <c r="G29" s="37"/>
      <c r="H29" s="37"/>
    </row>
    <row r="30" spans="1:8" ht="38.1" customHeight="1">
      <c r="A30" s="37">
        <v>26</v>
      </c>
      <c r="B30" s="37"/>
      <c r="C30" s="37"/>
      <c r="D30" s="41"/>
      <c r="E30" s="37"/>
      <c r="F30" s="42"/>
      <c r="G30" s="37"/>
      <c r="H30" s="37"/>
    </row>
    <row r="31" spans="1:8" ht="38.1" customHeight="1">
      <c r="A31" s="37">
        <v>27</v>
      </c>
      <c r="B31" s="37"/>
      <c r="C31" s="37"/>
      <c r="D31" s="41"/>
      <c r="E31" s="37"/>
      <c r="F31" s="42"/>
      <c r="G31" s="37"/>
      <c r="H31" s="37"/>
    </row>
    <row r="32" spans="1:8" ht="38.1" customHeight="1">
      <c r="A32" s="37">
        <v>28</v>
      </c>
      <c r="B32" s="37"/>
      <c r="C32" s="37"/>
      <c r="D32" s="41"/>
      <c r="E32" s="37"/>
      <c r="F32" s="42"/>
      <c r="G32" s="37"/>
      <c r="H32" s="37"/>
    </row>
    <row r="33" spans="1:8" ht="38.1" customHeight="1">
      <c r="A33" s="37">
        <v>29</v>
      </c>
      <c r="B33" s="37"/>
      <c r="C33" s="37"/>
      <c r="D33" s="41"/>
      <c r="E33" s="37"/>
      <c r="F33" s="42"/>
      <c r="G33" s="37"/>
      <c r="H33" s="37"/>
    </row>
    <row r="34" spans="1:8" ht="38.1" customHeight="1">
      <c r="A34" s="37">
        <v>30</v>
      </c>
      <c r="B34" s="37"/>
      <c r="C34" s="37"/>
      <c r="D34" s="41"/>
      <c r="E34" s="37"/>
      <c r="F34" s="42"/>
      <c r="G34" s="37"/>
      <c r="H34" s="37"/>
    </row>
    <row r="35" spans="1:8" ht="38.1" customHeight="1">
      <c r="A35" s="37">
        <v>31</v>
      </c>
      <c r="B35" s="37"/>
      <c r="C35" s="37"/>
      <c r="D35" s="41"/>
      <c r="E35" s="37"/>
      <c r="F35" s="42"/>
      <c r="G35" s="37"/>
      <c r="H35" s="37"/>
    </row>
    <row r="36" spans="1:8" ht="38.1" customHeight="1">
      <c r="A36" s="37">
        <v>32</v>
      </c>
      <c r="B36" s="37"/>
      <c r="C36" s="37"/>
      <c r="D36" s="41"/>
      <c r="E36" s="37"/>
      <c r="F36" s="42"/>
      <c r="G36" s="37"/>
      <c r="H36" s="37"/>
    </row>
    <row r="37" spans="1:8" ht="38.1" customHeight="1">
      <c r="A37" s="37">
        <v>33</v>
      </c>
      <c r="B37" s="37"/>
      <c r="C37" s="37"/>
      <c r="D37" s="41"/>
      <c r="E37" s="37"/>
      <c r="F37" s="42"/>
      <c r="G37" s="37"/>
      <c r="H37" s="37"/>
    </row>
    <row r="38" spans="1:8" ht="38.1" customHeight="1">
      <c r="A38" s="37">
        <v>34</v>
      </c>
      <c r="B38" s="37"/>
      <c r="C38" s="37"/>
      <c r="D38" s="41"/>
      <c r="E38" s="37"/>
      <c r="F38" s="42"/>
      <c r="G38" s="37"/>
      <c r="H38" s="37"/>
    </row>
    <row r="39" spans="1:8" ht="38.1" customHeight="1">
      <c r="A39" s="37">
        <v>35</v>
      </c>
      <c r="B39" s="37"/>
      <c r="C39" s="37"/>
      <c r="D39" s="41"/>
      <c r="E39" s="37"/>
      <c r="F39" s="42"/>
      <c r="G39" s="37"/>
      <c r="H39" s="37"/>
    </row>
    <row r="40" spans="1:8" ht="38.1" customHeight="1">
      <c r="A40" s="37">
        <v>36</v>
      </c>
      <c r="B40" s="37"/>
      <c r="C40" s="37"/>
      <c r="D40" s="41"/>
      <c r="E40" s="37"/>
      <c r="F40" s="42"/>
      <c r="G40" s="37"/>
      <c r="H40" s="37"/>
    </row>
    <row r="41" spans="1:8" ht="38.1" customHeight="1">
      <c r="A41" s="37">
        <v>37</v>
      </c>
      <c r="B41" s="37"/>
      <c r="C41" s="37"/>
      <c r="D41" s="41"/>
      <c r="E41" s="37"/>
      <c r="F41" s="42"/>
      <c r="G41" s="37"/>
      <c r="H41" s="37"/>
    </row>
    <row r="42" spans="1:8" ht="38.1" customHeight="1">
      <c r="A42" s="37">
        <v>38</v>
      </c>
      <c r="B42" s="37"/>
      <c r="C42" s="37"/>
      <c r="D42" s="41"/>
      <c r="E42" s="37"/>
      <c r="F42" s="42"/>
      <c r="G42" s="37"/>
      <c r="H42" s="37"/>
    </row>
    <row r="43" spans="1:8" ht="38.1" customHeight="1">
      <c r="A43" s="37">
        <v>39</v>
      </c>
      <c r="B43" s="37"/>
      <c r="C43" s="37"/>
      <c r="D43" s="41"/>
      <c r="E43" s="37"/>
      <c r="F43" s="42"/>
      <c r="G43" s="37"/>
      <c r="H43" s="37"/>
    </row>
    <row r="44" spans="1:8" ht="38.1" customHeight="1">
      <c r="A44" s="37">
        <v>40</v>
      </c>
      <c r="B44" s="37"/>
      <c r="C44" s="37"/>
      <c r="D44" s="41"/>
      <c r="E44" s="37"/>
      <c r="F44" s="42"/>
      <c r="G44" s="37"/>
      <c r="H44" s="37"/>
    </row>
    <row r="45" spans="1:8" ht="38.1" customHeight="1">
      <c r="A45" s="37">
        <v>41</v>
      </c>
      <c r="B45" s="37"/>
      <c r="C45" s="37"/>
      <c r="D45" s="41"/>
      <c r="E45" s="37"/>
      <c r="F45" s="42"/>
      <c r="G45" s="37"/>
      <c r="H45" s="37"/>
    </row>
    <row r="46" spans="1:8" ht="38.1" customHeight="1">
      <c r="A46" s="37">
        <v>42</v>
      </c>
      <c r="B46" s="37"/>
      <c r="C46" s="37"/>
      <c r="D46" s="41"/>
      <c r="E46" s="37"/>
      <c r="F46" s="42"/>
      <c r="G46" s="37"/>
      <c r="H46" s="37"/>
    </row>
    <row r="47" spans="1:8" ht="38.1" customHeight="1">
      <c r="A47" s="37">
        <v>43</v>
      </c>
      <c r="B47" s="37"/>
      <c r="C47" s="37"/>
      <c r="D47" s="41"/>
      <c r="E47" s="37"/>
      <c r="F47" s="42"/>
      <c r="G47" s="37"/>
      <c r="H47" s="37"/>
    </row>
    <row r="48" spans="1:8" ht="38.1" customHeight="1">
      <c r="A48" s="37">
        <v>44</v>
      </c>
      <c r="B48" s="37"/>
      <c r="C48" s="37"/>
      <c r="D48" s="41"/>
      <c r="E48" s="37"/>
      <c r="F48" s="42"/>
      <c r="G48" s="37"/>
      <c r="H48" s="37"/>
    </row>
    <row r="49" spans="1:8" ht="38.1" customHeight="1">
      <c r="A49" s="37">
        <v>45</v>
      </c>
      <c r="B49" s="37"/>
      <c r="C49" s="37"/>
      <c r="D49" s="41"/>
      <c r="E49" s="37"/>
      <c r="F49" s="42"/>
      <c r="G49" s="37"/>
      <c r="H49" s="37"/>
    </row>
    <row r="50" spans="1:8" ht="38.1" customHeight="1">
      <c r="A50" s="37">
        <v>46</v>
      </c>
      <c r="B50" s="37"/>
      <c r="C50" s="37"/>
      <c r="D50" s="41"/>
      <c r="E50" s="37"/>
      <c r="F50" s="42"/>
      <c r="G50" s="37"/>
      <c r="H50" s="37"/>
    </row>
    <row r="51" spans="1:8" ht="38.1" customHeight="1">
      <c r="A51" s="37">
        <v>47</v>
      </c>
      <c r="B51" s="37"/>
      <c r="C51" s="37"/>
      <c r="D51" s="41"/>
      <c r="E51" s="37"/>
      <c r="F51" s="42"/>
      <c r="G51" s="37"/>
      <c r="H51" s="37"/>
    </row>
    <row r="52" spans="1:8" ht="38.1" customHeight="1">
      <c r="A52" s="37">
        <v>48</v>
      </c>
      <c r="B52" s="37"/>
      <c r="C52" s="37"/>
      <c r="D52" s="41"/>
      <c r="E52" s="37"/>
      <c r="F52" s="42"/>
      <c r="G52" s="37"/>
      <c r="H52" s="37"/>
    </row>
    <row r="53" spans="1:8" ht="38.1" customHeight="1">
      <c r="A53" s="37">
        <v>49</v>
      </c>
      <c r="B53" s="37"/>
      <c r="C53" s="37"/>
      <c r="D53" s="41"/>
      <c r="E53" s="37"/>
      <c r="F53" s="42"/>
      <c r="G53" s="37"/>
      <c r="H53" s="37"/>
    </row>
    <row r="54" spans="1:8" ht="38.1" customHeight="1">
      <c r="A54" s="37">
        <v>50</v>
      </c>
      <c r="B54" s="37"/>
      <c r="C54" s="37"/>
      <c r="D54" s="41"/>
      <c r="E54" s="37"/>
      <c r="F54" s="42"/>
      <c r="G54" s="37"/>
      <c r="H54" s="37"/>
    </row>
    <row r="55" spans="1:8" ht="38.1" customHeight="1">
      <c r="A55" s="37">
        <v>51</v>
      </c>
      <c r="B55" s="37"/>
      <c r="C55" s="37"/>
      <c r="D55" s="41"/>
      <c r="E55" s="37"/>
      <c r="F55" s="42"/>
      <c r="G55" s="37"/>
      <c r="H55" s="37"/>
    </row>
    <row r="56" spans="1:8" ht="38.1" customHeight="1">
      <c r="A56" s="37">
        <v>52</v>
      </c>
      <c r="B56" s="37"/>
      <c r="C56" s="37"/>
      <c r="D56" s="41"/>
      <c r="E56" s="37"/>
      <c r="F56" s="42"/>
      <c r="G56" s="37"/>
      <c r="H56" s="37"/>
    </row>
    <row r="57" spans="1:8" ht="38.1" customHeight="1">
      <c r="A57" s="37">
        <v>53</v>
      </c>
      <c r="B57" s="37"/>
      <c r="C57" s="37"/>
      <c r="D57" s="41"/>
      <c r="E57" s="37"/>
      <c r="F57" s="42"/>
      <c r="G57" s="37"/>
      <c r="H57" s="37"/>
    </row>
    <row r="58" spans="1:8" ht="38.1" customHeight="1">
      <c r="A58" s="37">
        <v>54</v>
      </c>
      <c r="B58" s="37"/>
      <c r="C58" s="37"/>
      <c r="D58" s="41"/>
      <c r="E58" s="37"/>
      <c r="F58" s="42"/>
      <c r="G58" s="37"/>
      <c r="H58" s="37"/>
    </row>
    <row r="59" spans="1:8" ht="38.1" customHeight="1">
      <c r="A59" s="37">
        <v>55</v>
      </c>
      <c r="B59" s="37"/>
      <c r="C59" s="37"/>
      <c r="D59" s="41"/>
      <c r="E59" s="37"/>
      <c r="F59" s="42"/>
      <c r="G59" s="37"/>
      <c r="H59" s="37"/>
    </row>
    <row r="60" spans="1:8" ht="38.1" customHeight="1">
      <c r="A60" s="37">
        <v>56</v>
      </c>
      <c r="B60" s="37"/>
      <c r="C60" s="37"/>
      <c r="D60" s="41"/>
      <c r="E60" s="37"/>
      <c r="F60" s="42"/>
      <c r="G60" s="37"/>
      <c r="H60" s="37"/>
    </row>
    <row r="61" spans="1:8" ht="38.1" customHeight="1">
      <c r="A61" s="37">
        <v>57</v>
      </c>
      <c r="B61" s="37"/>
      <c r="C61" s="37"/>
      <c r="D61" s="41"/>
      <c r="E61" s="37"/>
      <c r="F61" s="42"/>
      <c r="G61" s="37"/>
      <c r="H61" s="37"/>
    </row>
    <row r="62" spans="1:8" ht="38.1" customHeight="1">
      <c r="A62" s="37">
        <v>58</v>
      </c>
      <c r="B62" s="37"/>
      <c r="C62" s="37"/>
      <c r="D62" s="41"/>
      <c r="E62" s="37"/>
      <c r="F62" s="42"/>
      <c r="G62" s="37"/>
      <c r="H62" s="37"/>
    </row>
    <row r="63" spans="1:8" ht="38.1" customHeight="1">
      <c r="A63" s="37">
        <v>59</v>
      </c>
      <c r="B63" s="37"/>
      <c r="C63" s="37"/>
      <c r="D63" s="41"/>
      <c r="E63" s="37"/>
      <c r="F63" s="42"/>
      <c r="G63" s="37"/>
      <c r="H63" s="37"/>
    </row>
    <row r="64" spans="1:8" ht="38.1" customHeight="1">
      <c r="A64" s="37">
        <v>60</v>
      </c>
      <c r="B64" s="37"/>
      <c r="C64" s="37"/>
      <c r="D64" s="41"/>
      <c r="E64" s="37"/>
      <c r="F64" s="42"/>
      <c r="G64" s="37"/>
      <c r="H64" s="37"/>
    </row>
    <row r="65" spans="1:8" ht="38.1" customHeight="1">
      <c r="A65" s="37">
        <v>61</v>
      </c>
      <c r="B65" s="37"/>
      <c r="C65" s="37"/>
      <c r="D65" s="41"/>
      <c r="E65" s="37"/>
      <c r="F65" s="42"/>
      <c r="G65" s="37"/>
      <c r="H65" s="37"/>
    </row>
    <row r="66" spans="1:8" ht="38.1" customHeight="1">
      <c r="A66" s="37">
        <v>62</v>
      </c>
      <c r="B66" s="37"/>
      <c r="C66" s="37"/>
      <c r="D66" s="41"/>
      <c r="E66" s="37"/>
      <c r="F66" s="42"/>
      <c r="G66" s="37"/>
      <c r="H66" s="37"/>
    </row>
    <row r="67" spans="1:8" ht="38.1" customHeight="1">
      <c r="A67" s="37">
        <v>63</v>
      </c>
      <c r="B67" s="37"/>
      <c r="C67" s="37"/>
      <c r="D67" s="41"/>
      <c r="E67" s="37"/>
      <c r="F67" s="42"/>
      <c r="G67" s="37"/>
      <c r="H67" s="37"/>
    </row>
    <row r="68" spans="1:8" ht="38.1" customHeight="1">
      <c r="A68" s="37">
        <v>64</v>
      </c>
      <c r="B68" s="37"/>
      <c r="C68" s="37"/>
      <c r="D68" s="41"/>
      <c r="E68" s="37"/>
      <c r="F68" s="42"/>
      <c r="G68" s="37"/>
      <c r="H68" s="37"/>
    </row>
    <row r="69" spans="1:8" ht="38.1" customHeight="1">
      <c r="A69" s="37">
        <v>65</v>
      </c>
      <c r="B69" s="37"/>
      <c r="C69" s="37"/>
      <c r="D69" s="41"/>
      <c r="E69" s="37"/>
      <c r="F69" s="42"/>
      <c r="G69" s="37"/>
      <c r="H69" s="37"/>
    </row>
    <row r="70" spans="1:8" ht="38.1" customHeight="1">
      <c r="A70" s="37">
        <v>66</v>
      </c>
      <c r="B70" s="37"/>
      <c r="C70" s="37"/>
      <c r="D70" s="41"/>
      <c r="E70" s="37"/>
      <c r="F70" s="42"/>
      <c r="G70" s="37"/>
      <c r="H70" s="37"/>
    </row>
    <row r="71" spans="1:8" ht="38.1" customHeight="1">
      <c r="A71" s="37">
        <v>67</v>
      </c>
      <c r="B71" s="37"/>
      <c r="C71" s="37"/>
      <c r="D71" s="41"/>
      <c r="E71" s="37"/>
      <c r="F71" s="42"/>
      <c r="G71" s="37"/>
      <c r="H71" s="37"/>
    </row>
    <row r="72" spans="1:8" ht="38.1" customHeight="1">
      <c r="A72" s="37">
        <v>68</v>
      </c>
      <c r="B72" s="37"/>
      <c r="C72" s="37"/>
      <c r="D72" s="41"/>
      <c r="E72" s="37"/>
      <c r="F72" s="42"/>
      <c r="G72" s="37"/>
      <c r="H72" s="37"/>
    </row>
    <row r="73" spans="1:8" ht="38.1" customHeight="1">
      <c r="A73" s="37">
        <v>69</v>
      </c>
      <c r="B73" s="37"/>
      <c r="C73" s="37"/>
      <c r="D73" s="41"/>
      <c r="E73" s="37"/>
      <c r="F73" s="42"/>
      <c r="G73" s="37"/>
      <c r="H73" s="37"/>
    </row>
    <row r="74" spans="1:8" ht="38.1" customHeight="1">
      <c r="A74" s="37">
        <v>70</v>
      </c>
      <c r="B74" s="37"/>
      <c r="C74" s="37"/>
      <c r="D74" s="41"/>
      <c r="E74" s="37"/>
      <c r="F74" s="42"/>
      <c r="G74" s="37"/>
      <c r="H74" s="37"/>
    </row>
    <row r="75" spans="1:8" ht="38.1" customHeight="1">
      <c r="A75" s="37">
        <v>71</v>
      </c>
      <c r="B75" s="37"/>
      <c r="C75" s="37"/>
      <c r="D75" s="41"/>
      <c r="E75" s="37"/>
      <c r="F75" s="42"/>
      <c r="G75" s="37"/>
      <c r="H75" s="37"/>
    </row>
    <row r="76" spans="1:8" ht="38.1" customHeight="1">
      <c r="A76" s="37">
        <v>72</v>
      </c>
      <c r="B76" s="37"/>
      <c r="C76" s="37"/>
      <c r="D76" s="41"/>
      <c r="E76" s="37"/>
      <c r="F76" s="42"/>
      <c r="G76" s="37"/>
      <c r="H76" s="37"/>
    </row>
    <row r="77" spans="1:8" ht="38.1" customHeight="1">
      <c r="A77" s="37">
        <v>73</v>
      </c>
      <c r="B77" s="37"/>
      <c r="C77" s="37"/>
      <c r="D77" s="41"/>
      <c r="E77" s="37"/>
      <c r="F77" s="42"/>
      <c r="G77" s="37"/>
      <c r="H77" s="37"/>
    </row>
    <row r="78" spans="1:8" ht="38.1" customHeight="1">
      <c r="A78" s="37">
        <v>74</v>
      </c>
      <c r="B78" s="37"/>
      <c r="C78" s="37"/>
      <c r="D78" s="41"/>
      <c r="E78" s="37"/>
      <c r="F78" s="42"/>
      <c r="G78" s="37"/>
      <c r="H78" s="37"/>
    </row>
    <row r="79" spans="1:8" ht="38.1" customHeight="1">
      <c r="A79" s="37">
        <v>75</v>
      </c>
      <c r="B79" s="37"/>
      <c r="C79" s="37"/>
      <c r="D79" s="41"/>
      <c r="E79" s="37"/>
      <c r="F79" s="42"/>
      <c r="G79" s="37"/>
      <c r="H79" s="37"/>
    </row>
    <row r="80" spans="1:8" ht="38.1" customHeight="1">
      <c r="A80" s="37">
        <v>76</v>
      </c>
      <c r="B80" s="37"/>
      <c r="C80" s="37"/>
      <c r="D80" s="41"/>
      <c r="E80" s="37"/>
      <c r="F80" s="42"/>
      <c r="G80" s="37"/>
      <c r="H80" s="37"/>
    </row>
    <row r="81" spans="1:8" ht="38.1" customHeight="1">
      <c r="A81" s="37">
        <v>77</v>
      </c>
      <c r="B81" s="37"/>
      <c r="C81" s="37"/>
      <c r="D81" s="41"/>
      <c r="E81" s="37"/>
      <c r="F81" s="42"/>
      <c r="G81" s="37"/>
      <c r="H81" s="37"/>
    </row>
    <row r="82" spans="1:8" ht="38.1" customHeight="1">
      <c r="A82" s="37">
        <v>78</v>
      </c>
      <c r="B82" s="37"/>
      <c r="C82" s="37"/>
      <c r="D82" s="41"/>
      <c r="E82" s="37"/>
      <c r="F82" s="42"/>
      <c r="G82" s="37"/>
      <c r="H82" s="37"/>
    </row>
    <row r="83" spans="1:8" ht="38.1" customHeight="1">
      <c r="A83" s="37">
        <v>79</v>
      </c>
      <c r="B83" s="37"/>
      <c r="C83" s="37"/>
      <c r="D83" s="41"/>
      <c r="E83" s="37"/>
      <c r="F83" s="42"/>
      <c r="G83" s="37"/>
      <c r="H83" s="37"/>
    </row>
    <row r="84" spans="1:8" ht="38.1" customHeight="1">
      <c r="A84" s="37">
        <v>80</v>
      </c>
      <c r="B84" s="37"/>
      <c r="C84" s="37"/>
      <c r="D84" s="41"/>
      <c r="E84" s="37"/>
      <c r="F84" s="42"/>
      <c r="G84" s="37"/>
      <c r="H84" s="37"/>
    </row>
    <row r="85" spans="1:8" ht="38.1" customHeight="1">
      <c r="A85" s="37">
        <v>81</v>
      </c>
      <c r="B85" s="37"/>
      <c r="C85" s="37"/>
      <c r="D85" s="41"/>
      <c r="E85" s="37"/>
      <c r="F85" s="42"/>
      <c r="G85" s="37"/>
      <c r="H85" s="37"/>
    </row>
    <row r="86" spans="1:8" ht="38.1" customHeight="1">
      <c r="A86" s="37">
        <v>82</v>
      </c>
      <c r="B86" s="37"/>
      <c r="C86" s="37"/>
      <c r="D86" s="41"/>
      <c r="E86" s="37"/>
      <c r="F86" s="42"/>
      <c r="G86" s="37"/>
      <c r="H86" s="37"/>
    </row>
    <row r="87" spans="1:8" ht="38.1" customHeight="1">
      <c r="A87" s="37">
        <v>83</v>
      </c>
      <c r="B87" s="37"/>
      <c r="C87" s="37"/>
      <c r="D87" s="41"/>
      <c r="E87" s="37"/>
      <c r="F87" s="42"/>
      <c r="G87" s="37"/>
      <c r="H87" s="37"/>
    </row>
    <row r="88" spans="1:8" ht="38.1" customHeight="1">
      <c r="A88" s="37">
        <v>84</v>
      </c>
      <c r="B88" s="37"/>
      <c r="C88" s="37"/>
      <c r="D88" s="41"/>
      <c r="E88" s="37"/>
      <c r="F88" s="42"/>
      <c r="G88" s="37"/>
      <c r="H88" s="37"/>
    </row>
    <row r="89" spans="1:8" ht="38.1" customHeight="1">
      <c r="A89" s="37">
        <v>85</v>
      </c>
      <c r="B89" s="37"/>
      <c r="C89" s="37"/>
      <c r="D89" s="41"/>
      <c r="E89" s="37"/>
      <c r="F89" s="42"/>
      <c r="G89" s="37"/>
      <c r="H89" s="37"/>
    </row>
    <row r="90" spans="1:8" ht="38.1" customHeight="1">
      <c r="A90" s="37">
        <v>86</v>
      </c>
      <c r="B90" s="37"/>
      <c r="C90" s="37"/>
      <c r="D90" s="41"/>
      <c r="E90" s="37"/>
      <c r="F90" s="42"/>
      <c r="G90" s="37"/>
      <c r="H90" s="37"/>
    </row>
    <row r="91" spans="1:8" ht="38.1" customHeight="1">
      <c r="A91" s="37">
        <v>87</v>
      </c>
      <c r="B91" s="37"/>
      <c r="C91" s="37"/>
      <c r="D91" s="41"/>
      <c r="E91" s="37"/>
      <c r="F91" s="42"/>
      <c r="G91" s="37"/>
      <c r="H91" s="37"/>
    </row>
    <row r="92" spans="1:8" ht="38.1" customHeight="1">
      <c r="A92" s="37">
        <v>88</v>
      </c>
      <c r="B92" s="37"/>
      <c r="C92" s="37"/>
      <c r="D92" s="41"/>
      <c r="E92" s="37"/>
      <c r="F92" s="42"/>
      <c r="G92" s="37"/>
      <c r="H92" s="37"/>
    </row>
    <row r="93" spans="1:8" ht="38.1" customHeight="1">
      <c r="A93" s="37">
        <v>89</v>
      </c>
      <c r="B93" s="37"/>
      <c r="C93" s="37"/>
      <c r="D93" s="41"/>
      <c r="E93" s="37"/>
      <c r="F93" s="42"/>
      <c r="G93" s="37"/>
      <c r="H93" s="37"/>
    </row>
    <row r="94" spans="1:8" ht="38.1" customHeight="1">
      <c r="A94" s="37">
        <v>90</v>
      </c>
      <c r="B94" s="37"/>
      <c r="C94" s="37"/>
      <c r="D94" s="41"/>
      <c r="E94" s="37"/>
      <c r="F94" s="42"/>
      <c r="G94" s="37"/>
      <c r="H94" s="37"/>
    </row>
    <row r="95" spans="1:8" ht="38.1" customHeight="1">
      <c r="A95" s="37">
        <v>91</v>
      </c>
      <c r="B95" s="37"/>
      <c r="C95" s="37"/>
      <c r="D95" s="41"/>
      <c r="E95" s="37"/>
      <c r="F95" s="42"/>
      <c r="G95" s="37"/>
      <c r="H95" s="37"/>
    </row>
    <row r="96" spans="1:8" ht="38.1" customHeight="1">
      <c r="A96" s="37">
        <v>92</v>
      </c>
      <c r="B96" s="37"/>
      <c r="C96" s="37"/>
      <c r="D96" s="41"/>
      <c r="E96" s="37"/>
      <c r="F96" s="42"/>
      <c r="G96" s="37"/>
      <c r="H96" s="37"/>
    </row>
    <row r="97" spans="1:8" ht="38.1" customHeight="1">
      <c r="A97" s="37">
        <v>93</v>
      </c>
      <c r="B97" s="37"/>
      <c r="C97" s="37"/>
      <c r="D97" s="41"/>
      <c r="E97" s="37"/>
      <c r="F97" s="42"/>
      <c r="G97" s="37"/>
      <c r="H97" s="37"/>
    </row>
    <row r="98" spans="1:8" ht="38.1" customHeight="1">
      <c r="A98" s="37">
        <v>94</v>
      </c>
      <c r="B98" s="37"/>
      <c r="C98" s="37"/>
      <c r="D98" s="41"/>
      <c r="E98" s="37"/>
      <c r="F98" s="42"/>
      <c r="G98" s="37"/>
      <c r="H98" s="37"/>
    </row>
    <row r="99" spans="1:8" ht="38.1" customHeight="1">
      <c r="A99" s="37">
        <v>95</v>
      </c>
      <c r="B99" s="37"/>
      <c r="C99" s="37"/>
      <c r="D99" s="41"/>
      <c r="E99" s="37"/>
      <c r="F99" s="42"/>
      <c r="G99" s="37"/>
      <c r="H99" s="37"/>
    </row>
    <row r="100" spans="1:8" ht="38.1" customHeight="1">
      <c r="A100" s="37">
        <v>96</v>
      </c>
      <c r="B100" s="37"/>
      <c r="C100" s="37"/>
      <c r="D100" s="41"/>
      <c r="E100" s="37"/>
      <c r="F100" s="42"/>
      <c r="G100" s="37"/>
      <c r="H100" s="37"/>
    </row>
    <row r="101" spans="1:8" ht="38.1" customHeight="1">
      <c r="A101" s="37">
        <v>97</v>
      </c>
      <c r="B101" s="37"/>
      <c r="C101" s="37"/>
      <c r="D101" s="41"/>
      <c r="E101" s="37"/>
      <c r="F101" s="42"/>
      <c r="G101" s="37"/>
      <c r="H101" s="37"/>
    </row>
    <row r="102" spans="1:8" ht="38.1" customHeight="1">
      <c r="A102" s="37">
        <v>98</v>
      </c>
      <c r="B102" s="37"/>
      <c r="C102" s="37"/>
      <c r="D102" s="41"/>
      <c r="E102" s="37"/>
      <c r="F102" s="42"/>
      <c r="G102" s="37"/>
      <c r="H102" s="37"/>
    </row>
    <row r="103" spans="1:8" ht="38.1" customHeight="1">
      <c r="A103" s="37">
        <v>99</v>
      </c>
      <c r="B103" s="37"/>
      <c r="C103" s="37"/>
      <c r="D103" s="41"/>
      <c r="E103" s="37"/>
      <c r="F103" s="42"/>
      <c r="G103" s="37"/>
      <c r="H103" s="37"/>
    </row>
    <row r="104" spans="1:8" ht="38.1" customHeight="1">
      <c r="A104" s="37">
        <v>100</v>
      </c>
      <c r="B104" s="37"/>
      <c r="C104" s="37"/>
      <c r="D104" s="41"/>
      <c r="E104" s="37"/>
      <c r="F104" s="42"/>
      <c r="G104" s="37"/>
      <c r="H104" s="37"/>
    </row>
  </sheetData>
  <phoneticPr fontId="2"/>
  <hyperlinks>
    <hyperlink ref="H5" r:id="rId1"/>
  </hyperlinks>
  <pageMargins left="0.25" right="0.25" top="0.75" bottom="0.75" header="0.3" footer="0.3"/>
  <pageSetup paperSize="9" scale="76" fitToHeight="0" orientation="landscape" horizontalDpi="4294967293"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05"/>
  <sheetViews>
    <sheetView zoomScaleNormal="100" workbookViewId="0">
      <selection activeCell="J9" sqref="J9"/>
    </sheetView>
  </sheetViews>
  <sheetFormatPr defaultRowHeight="13.5"/>
  <cols>
    <col min="1" max="1" width="4" customWidth="1"/>
    <col min="2" max="2" width="9.125" style="31" customWidth="1"/>
    <col min="3" max="3" width="2.875" style="32" customWidth="1"/>
    <col min="4" max="4" width="15.75" style="31" customWidth="1"/>
    <col min="5" max="5" width="2.875" style="31" customWidth="1"/>
    <col min="6" max="6" width="22.875" customWidth="1"/>
    <col min="7" max="7" width="13.875" style="31" customWidth="1"/>
    <col min="8" max="8" width="9.5" customWidth="1"/>
    <col min="9" max="9" width="30.625" customWidth="1"/>
    <col min="10" max="10" width="14.625" customWidth="1"/>
    <col min="11" max="11" width="2.125" style="31" customWidth="1"/>
    <col min="12" max="12" width="7.125" customWidth="1"/>
    <col min="13" max="13" width="7.25" customWidth="1"/>
  </cols>
  <sheetData>
    <row r="1" spans="1:15" ht="18.75">
      <c r="A1" s="294" t="s">
        <v>53</v>
      </c>
      <c r="F1" t="s">
        <v>46</v>
      </c>
    </row>
    <row r="2" spans="1:15" s="45" customFormat="1">
      <c r="A2" s="46"/>
      <c r="C2" s="47"/>
    </row>
    <row r="3" spans="1:15">
      <c r="E3" s="31" t="s">
        <v>41</v>
      </c>
    </row>
    <row r="4" spans="1:15">
      <c r="A4" s="82" t="s">
        <v>20</v>
      </c>
      <c r="B4" s="79" t="s">
        <v>23</v>
      </c>
      <c r="C4" s="80"/>
      <c r="D4" s="81"/>
      <c r="E4" s="162"/>
      <c r="F4" s="163" t="s">
        <v>22</v>
      </c>
      <c r="G4" s="163"/>
      <c r="H4" s="163"/>
      <c r="I4" s="163"/>
      <c r="J4" s="164"/>
      <c r="K4" s="79" t="s">
        <v>24</v>
      </c>
      <c r="L4" s="80"/>
      <c r="M4" s="81"/>
      <c r="N4" s="82" t="s">
        <v>44</v>
      </c>
      <c r="O4" s="82" t="s">
        <v>43</v>
      </c>
    </row>
    <row r="5" spans="1:15">
      <c r="A5" s="83"/>
      <c r="B5" s="36" t="s">
        <v>25</v>
      </c>
      <c r="C5" s="35"/>
      <c r="D5" s="39" t="s">
        <v>56</v>
      </c>
      <c r="E5" s="59" t="s">
        <v>40</v>
      </c>
      <c r="F5" s="58" t="s">
        <v>33</v>
      </c>
      <c r="G5" s="34" t="s">
        <v>21</v>
      </c>
      <c r="H5" s="34" t="s">
        <v>17</v>
      </c>
      <c r="I5" s="34" t="s">
        <v>7</v>
      </c>
      <c r="J5" s="34" t="s">
        <v>9</v>
      </c>
      <c r="K5" s="38"/>
      <c r="L5" s="38" t="s">
        <v>13</v>
      </c>
      <c r="M5" s="34" t="s">
        <v>14</v>
      </c>
      <c r="N5" s="83"/>
      <c r="O5" s="83"/>
    </row>
    <row r="6" spans="1:15" ht="38.1" customHeight="1">
      <c r="A6" s="37">
        <v>1</v>
      </c>
      <c r="B6" s="69">
        <v>42522</v>
      </c>
      <c r="C6" s="77">
        <v>1</v>
      </c>
      <c r="D6" s="40" t="str">
        <f>IF(C6="","",VLOOKUP(C6,★!$A$3:$B$8,2,FALSE))</f>
        <v>午前中</v>
      </c>
      <c r="E6" s="74">
        <v>1</v>
      </c>
      <c r="F6" s="70" t="str">
        <f>IF($E6="","",VLOOKUP($E6,顧客リスト!$A$5:$G$1042,2,FALSE))</f>
        <v>（株）SFPコンサルティング</v>
      </c>
      <c r="G6" s="71" t="str">
        <f>IF($E6="","",VLOOKUP($E6,顧客リスト!$A$5:$G$1042,3,FALSE))</f>
        <v>園田　経人</v>
      </c>
      <c r="H6" s="72">
        <f>IF($E6="","",VLOOKUP($E6,顧客リスト!$A$5:$G$1042,4,FALSE))</f>
        <v>8140104</v>
      </c>
      <c r="I6" s="71" t="str">
        <f>IF($E6="","",VLOOKUP($E6,顧客リスト!$A$5:$G$1042,5,FALSE))&amp;IF($E6="","",VLOOKUP($E6,顧客リスト!$A$5:$G$1042,6,FALSE))</f>
        <v>福岡県福岡市〇〇区〇〇○－○－○</v>
      </c>
      <c r="J6" s="71" t="str">
        <f>IF($E6="","",VLOOKUP($E6,顧客リスト!$A$5:$G$1042,7,FALSE))</f>
        <v>000-0000-0000</v>
      </c>
      <c r="K6" s="73">
        <v>1</v>
      </c>
      <c r="L6" s="40" t="str">
        <f>IF(K6="","",VLOOKUP(K6,★!$D$3:$E$5,2,FALSE))</f>
        <v>四つ割</v>
      </c>
      <c r="M6" s="71">
        <v>1</v>
      </c>
      <c r="N6" s="295" t="s">
        <v>59</v>
      </c>
      <c r="O6" s="296">
        <f>M6*N6</f>
        <v>1000</v>
      </c>
    </row>
    <row r="7" spans="1:15" ht="38.1" customHeight="1">
      <c r="A7" s="37">
        <v>2</v>
      </c>
      <c r="B7" s="69"/>
      <c r="C7" s="77"/>
      <c r="D7" s="40" t="str">
        <f>IF(C7="","",VLOOKUP(C7,★!$A$3:$B$8,2,FALSE))</f>
        <v/>
      </c>
      <c r="E7" s="74"/>
      <c r="F7" s="70" t="s">
        <v>45</v>
      </c>
      <c r="G7" s="71" t="str">
        <f>IF($E7="","",VLOOKUP($E7,顧客リスト!$A$5:$G$1042,3,FALSE))</f>
        <v/>
      </c>
      <c r="H7" s="72" t="str">
        <f>IF($E7="","",VLOOKUP($E7,顧客リスト!$A$5:$G$1042,4,FALSE))</f>
        <v/>
      </c>
      <c r="I7" s="71" t="str">
        <f>IF($E7="","",VLOOKUP($E7,顧客リスト!$A$5:$G$1042,5,FALSE))&amp;IF($E7="","",VLOOKUP($E7,顧客リスト!$A$5:$G$1042,6,FALSE))</f>
        <v/>
      </c>
      <c r="J7" s="71" t="str">
        <f>IF($E7="","",VLOOKUP($E7,顧客リスト!$A$5:$G$1042,7,FALSE))</f>
        <v/>
      </c>
      <c r="K7" s="73"/>
      <c r="L7" s="40" t="str">
        <f>IF(K7="","",VLOOKUP(K7,★!$D$3:$E$5,2,FALSE))</f>
        <v/>
      </c>
      <c r="M7" s="71"/>
      <c r="N7" s="295"/>
      <c r="O7" s="296"/>
    </row>
    <row r="8" spans="1:15" ht="38.1" customHeight="1">
      <c r="A8" s="37">
        <v>3</v>
      </c>
      <c r="B8" s="69"/>
      <c r="C8" s="77"/>
      <c r="D8" s="40" t="str">
        <f>IF(C8="","",VLOOKUP(C8,★!$A$3:$B$8,2,FALSE))</f>
        <v/>
      </c>
      <c r="E8" s="74"/>
      <c r="F8" s="70" t="str">
        <f>IF($E8="","",VLOOKUP($E8,顧客リスト!$A$5:$G$1042,2,FALSE))</f>
        <v/>
      </c>
      <c r="G8" s="71" t="str">
        <f>IF($E8="","",VLOOKUP($E8,顧客リスト!$A$5:$G$1042,3,FALSE))</f>
        <v/>
      </c>
      <c r="H8" s="72" t="str">
        <f>IF($E8="","",VLOOKUP($E8,顧客リスト!$A$5:$G$1042,4,FALSE))</f>
        <v/>
      </c>
      <c r="I8" s="71" t="str">
        <f>IF($E8="","",VLOOKUP($E8,顧客リスト!$A$5:$G$1042,5,FALSE))&amp;IF($E8="","",VLOOKUP($E8,顧客リスト!$A$5:$G$1042,6,FALSE))</f>
        <v/>
      </c>
      <c r="J8" s="71" t="str">
        <f>IF($E8="","",VLOOKUP($E8,顧客リスト!$A$5:$G$1042,7,FALSE))</f>
        <v/>
      </c>
      <c r="K8" s="73"/>
      <c r="L8" s="40" t="str">
        <f>IF(K8="","",VLOOKUP(K8,★!$D$3:$E$5,2,FALSE))</f>
        <v/>
      </c>
      <c r="M8" s="71"/>
      <c r="N8" s="295"/>
      <c r="O8" s="296"/>
    </row>
    <row r="9" spans="1:15" ht="38.1" customHeight="1">
      <c r="A9" s="37">
        <v>4</v>
      </c>
      <c r="B9" s="69"/>
      <c r="C9" s="77"/>
      <c r="D9" s="40" t="str">
        <f>IF(C9="","",VLOOKUP(C9,★!$A$3:$B$8,2,FALSE))</f>
        <v/>
      </c>
      <c r="E9" s="74"/>
      <c r="F9" s="70" t="str">
        <f>IF($E9="","",VLOOKUP($E9,顧客リスト!$A$5:$G$1042,2,FALSE))</f>
        <v/>
      </c>
      <c r="G9" s="71" t="str">
        <f>IF($E9="","",VLOOKUP($E9,顧客リスト!$A$5:$G$1042,3,FALSE))</f>
        <v/>
      </c>
      <c r="H9" s="72" t="str">
        <f>IF($E9="","",VLOOKUP($E9,顧客リスト!$A$5:$G$1042,4,FALSE))</f>
        <v/>
      </c>
      <c r="I9" s="71" t="str">
        <f>IF($E9="","",VLOOKUP($E9,顧客リスト!$A$5:$G$1042,5,FALSE))&amp;IF($E9="","",VLOOKUP($E9,顧客リスト!$A$5:$G$1042,6,FALSE))</f>
        <v/>
      </c>
      <c r="J9" s="71" t="str">
        <f>IF($E9="","",VLOOKUP($E9,顧客リスト!$A$5:$G$1042,7,FALSE))</f>
        <v/>
      </c>
      <c r="K9" s="73"/>
      <c r="L9" s="40" t="str">
        <f>IF(K9="","",VLOOKUP(K9,★!$D$3:$E$5,2,FALSE))</f>
        <v/>
      </c>
      <c r="M9" s="71"/>
      <c r="N9" s="295"/>
      <c r="O9" s="296"/>
    </row>
    <row r="10" spans="1:15" ht="38.1" customHeight="1">
      <c r="A10" s="37">
        <v>5</v>
      </c>
      <c r="B10" s="69"/>
      <c r="C10" s="77"/>
      <c r="D10" s="40" t="str">
        <f>IF(C10="","",VLOOKUP(C10,★!$A$3:$B$8,2,FALSE))</f>
        <v/>
      </c>
      <c r="E10" s="74"/>
      <c r="F10" s="70" t="str">
        <f>IF($E10="","",VLOOKUP($E10,顧客リスト!$A$5:$G$1042,2,FALSE))</f>
        <v/>
      </c>
      <c r="G10" s="71" t="str">
        <f>IF($E10="","",VLOOKUP($E10,顧客リスト!$A$5:$G$1042,3,FALSE))</f>
        <v/>
      </c>
      <c r="H10" s="72" t="str">
        <f>IF($E10="","",VLOOKUP($E10,顧客リスト!$A$5:$G$1042,4,FALSE))</f>
        <v/>
      </c>
      <c r="I10" s="71" t="str">
        <f>IF($E10="","",VLOOKUP($E10,顧客リスト!$A$5:$G$1042,5,FALSE))&amp;IF($E10="","",VLOOKUP($E10,顧客リスト!$A$5:$G$1042,6,FALSE))</f>
        <v/>
      </c>
      <c r="J10" s="71" t="str">
        <f>IF($E10="","",VLOOKUP($E10,顧客リスト!$A$5:$G$1042,7,FALSE))</f>
        <v/>
      </c>
      <c r="K10" s="73"/>
      <c r="L10" s="40" t="str">
        <f>IF(K10="","",VLOOKUP(K10,★!$D$3:$E$5,2,FALSE))</f>
        <v/>
      </c>
      <c r="M10" s="71"/>
      <c r="N10" s="295"/>
      <c r="O10" s="296"/>
    </row>
    <row r="11" spans="1:15" ht="38.1" customHeight="1">
      <c r="A11" s="37">
        <v>6</v>
      </c>
      <c r="B11" s="69"/>
      <c r="C11" s="77"/>
      <c r="D11" s="40" t="str">
        <f>IF(C11="","",VLOOKUP(C11,★!$A$3:$B$8,2,FALSE))</f>
        <v/>
      </c>
      <c r="E11" s="74"/>
      <c r="F11" s="70" t="str">
        <f>IF($E11="","",VLOOKUP($E11,顧客リスト!$A$5:$G$1042,2,FALSE))</f>
        <v/>
      </c>
      <c r="G11" s="71" t="str">
        <f>IF($E11="","",VLOOKUP($E11,顧客リスト!$A$5:$G$1042,3,FALSE))</f>
        <v/>
      </c>
      <c r="H11" s="72" t="str">
        <f>IF($E11="","",VLOOKUP($E11,顧客リスト!$A$5:$G$1042,4,FALSE))</f>
        <v/>
      </c>
      <c r="I11" s="71" t="str">
        <f>IF($E11="","",VLOOKUP($E11,顧客リスト!$A$5:$G$1042,5,FALSE))&amp;IF($E11="","",VLOOKUP($E11,顧客リスト!$A$5:$G$1042,6,FALSE))</f>
        <v/>
      </c>
      <c r="J11" s="71" t="str">
        <f>IF($E11="","",VLOOKUP($E11,顧客リスト!$A$5:$G$1042,7,FALSE))</f>
        <v/>
      </c>
      <c r="K11" s="73"/>
      <c r="L11" s="40" t="str">
        <f>IF(K11="","",VLOOKUP(K11,★!$D$3:$E$5,2,FALSE))</f>
        <v/>
      </c>
      <c r="M11" s="71"/>
      <c r="N11" s="295"/>
      <c r="O11" s="296"/>
    </row>
    <row r="12" spans="1:15" ht="38.1" customHeight="1">
      <c r="A12" s="37">
        <v>7</v>
      </c>
      <c r="B12" s="69"/>
      <c r="C12" s="77"/>
      <c r="D12" s="40" t="str">
        <f>IF(C12="","",VLOOKUP(C12,★!$A$3:$B$8,2,FALSE))</f>
        <v/>
      </c>
      <c r="E12" s="74"/>
      <c r="F12" s="70" t="str">
        <f>IF($E12="","",VLOOKUP($E12,顧客リスト!$A$5:$G$1042,2,FALSE))</f>
        <v/>
      </c>
      <c r="G12" s="71" t="str">
        <f>IF($E12="","",VLOOKUP($E12,顧客リスト!$A$5:$G$1042,3,FALSE))</f>
        <v/>
      </c>
      <c r="H12" s="72" t="str">
        <f>IF($E12="","",VLOOKUP($E12,顧客リスト!$A$5:$G$1042,4,FALSE))</f>
        <v/>
      </c>
      <c r="I12" s="71" t="str">
        <f>IF($E12="","",VLOOKUP($E12,顧客リスト!$A$5:$G$1042,5,FALSE))&amp;IF($E12="","",VLOOKUP($E12,顧客リスト!$A$5:$G$1042,6,FALSE))</f>
        <v/>
      </c>
      <c r="J12" s="71" t="str">
        <f>IF($E12="","",VLOOKUP($E12,顧客リスト!$A$5:$G$1042,7,FALSE))</f>
        <v/>
      </c>
      <c r="K12" s="73"/>
      <c r="L12" s="40" t="str">
        <f>IF(K12="","",VLOOKUP(K12,★!$D$3:$E$5,2,FALSE))</f>
        <v/>
      </c>
      <c r="M12" s="71"/>
      <c r="N12" s="295"/>
      <c r="O12" s="296"/>
    </row>
    <row r="13" spans="1:15" ht="38.1" customHeight="1">
      <c r="A13" s="37">
        <v>8</v>
      </c>
      <c r="B13" s="69"/>
      <c r="C13" s="77"/>
      <c r="D13" s="40" t="str">
        <f>IF(C13="","",VLOOKUP(C13,★!$A$3:$B$8,2,FALSE))</f>
        <v/>
      </c>
      <c r="E13" s="74"/>
      <c r="F13" s="70" t="str">
        <f>IF($E13="","",VLOOKUP($E13,顧客リスト!$A$5:$G$1042,2,FALSE))</f>
        <v/>
      </c>
      <c r="G13" s="71" t="str">
        <f>IF($E13="","",VLOOKUP($E13,顧客リスト!$A$5:$G$1042,3,FALSE))</f>
        <v/>
      </c>
      <c r="H13" s="72" t="str">
        <f>IF($E13="","",VLOOKUP($E13,顧客リスト!$A$5:$G$1042,4,FALSE))</f>
        <v/>
      </c>
      <c r="I13" s="71" t="str">
        <f>IF($E13="","",VLOOKUP($E13,顧客リスト!$A$5:$G$1042,5,FALSE))&amp;IF($E13="","",VLOOKUP($E13,顧客リスト!$A$5:$G$1042,6,FALSE))</f>
        <v/>
      </c>
      <c r="J13" s="71" t="str">
        <f>IF($E13="","",VLOOKUP($E13,顧客リスト!$A$5:$G$1042,7,FALSE))</f>
        <v/>
      </c>
      <c r="K13" s="73"/>
      <c r="L13" s="40" t="str">
        <f>IF(K13="","",VLOOKUP(K13,★!$D$3:$E$5,2,FALSE))</f>
        <v/>
      </c>
      <c r="M13" s="71"/>
      <c r="N13" s="295"/>
      <c r="O13" s="296"/>
    </row>
    <row r="14" spans="1:15" ht="38.1" customHeight="1">
      <c r="A14" s="37">
        <v>9</v>
      </c>
      <c r="B14" s="69"/>
      <c r="C14" s="77"/>
      <c r="D14" s="40" t="str">
        <f>IF(C14="","",VLOOKUP(C14,★!$A$3:$B$8,2,FALSE))</f>
        <v/>
      </c>
      <c r="E14" s="74"/>
      <c r="F14" s="70" t="str">
        <f>IF($E14="","",VLOOKUP($E14,顧客リスト!$A$5:$G$1042,2,FALSE))</f>
        <v/>
      </c>
      <c r="G14" s="71" t="str">
        <f>IF($E14="","",VLOOKUP($E14,顧客リスト!$A$5:$G$1042,3,FALSE))</f>
        <v/>
      </c>
      <c r="H14" s="72" t="str">
        <f>IF($E14="","",VLOOKUP($E14,顧客リスト!$A$5:$G$1042,4,FALSE))</f>
        <v/>
      </c>
      <c r="I14" s="71" t="str">
        <f>IF($E14="","",VLOOKUP($E14,顧客リスト!$A$5:$G$1042,5,FALSE))&amp;IF($E14="","",VLOOKUP($E14,顧客リスト!$A$5:$G$1042,6,FALSE))</f>
        <v/>
      </c>
      <c r="J14" s="71" t="str">
        <f>IF($E14="","",VLOOKUP($E14,顧客リスト!$A$5:$G$1042,7,FALSE))</f>
        <v/>
      </c>
      <c r="K14" s="73"/>
      <c r="L14" s="40" t="str">
        <f>IF(K14="","",VLOOKUP(K14,★!$D$3:$E$5,2,FALSE))</f>
        <v/>
      </c>
      <c r="M14" s="71"/>
      <c r="N14" s="295"/>
      <c r="O14" s="296"/>
    </row>
    <row r="15" spans="1:15" ht="38.1" customHeight="1">
      <c r="A15" s="37">
        <v>10</v>
      </c>
      <c r="B15" s="69"/>
      <c r="C15" s="77"/>
      <c r="D15" s="40" t="str">
        <f>IF(C15="","",VLOOKUP(C15,★!$A$3:$B$8,2,FALSE))</f>
        <v/>
      </c>
      <c r="E15" s="74"/>
      <c r="F15" s="70" t="str">
        <f>IF($E15="","",VLOOKUP($E15,顧客リスト!$A$5:$G$1042,2,FALSE))</f>
        <v/>
      </c>
      <c r="G15" s="71" t="str">
        <f>IF($E15="","",VLOOKUP($E15,顧客リスト!$A$5:$G$1042,3,FALSE))</f>
        <v/>
      </c>
      <c r="H15" s="72" t="str">
        <f>IF($E15="","",VLOOKUP($E15,顧客リスト!$A$5:$G$1042,4,FALSE))</f>
        <v/>
      </c>
      <c r="I15" s="71" t="str">
        <f>IF($E15="","",VLOOKUP($E15,顧客リスト!$A$5:$G$1042,5,FALSE))&amp;IF($E15="","",VLOOKUP($E15,顧客リスト!$A$5:$G$1042,6,FALSE))</f>
        <v/>
      </c>
      <c r="J15" s="71" t="str">
        <f>IF($E15="","",VLOOKUP($E15,顧客リスト!$A$5:$G$1042,7,FALSE))</f>
        <v/>
      </c>
      <c r="K15" s="73"/>
      <c r="L15" s="40" t="str">
        <f>IF(K15="","",VLOOKUP(K15,★!$D$3:$E$5,2,FALSE))</f>
        <v/>
      </c>
      <c r="M15" s="71"/>
      <c r="N15" s="295"/>
      <c r="O15" s="296"/>
    </row>
    <row r="16" spans="1:15" ht="38.1" customHeight="1">
      <c r="A16" s="37">
        <v>11</v>
      </c>
      <c r="B16" s="69"/>
      <c r="C16" s="77"/>
      <c r="D16" s="40" t="str">
        <f>IF(C16="","",VLOOKUP(C16,★!$A$3:$B$8,2,FALSE))</f>
        <v/>
      </c>
      <c r="E16" s="74"/>
      <c r="F16" s="70" t="str">
        <f>IF($E16="","",VLOOKUP($E16,顧客リスト!$A$5:$G$1042,2,FALSE))</f>
        <v/>
      </c>
      <c r="G16" s="71" t="str">
        <f>IF($E16="","",VLOOKUP($E16,顧客リスト!$A$5:$G$1042,3,FALSE))</f>
        <v/>
      </c>
      <c r="H16" s="72" t="str">
        <f>IF($E16="","",VLOOKUP($E16,顧客リスト!$A$5:$G$1042,4,FALSE))</f>
        <v/>
      </c>
      <c r="I16" s="71" t="str">
        <f>IF($E16="","",VLOOKUP($E16,顧客リスト!$A$5:$G$1042,5,FALSE))&amp;IF($E16="","",VLOOKUP($E16,顧客リスト!$A$5:$G$1042,6,FALSE))</f>
        <v/>
      </c>
      <c r="J16" s="71" t="str">
        <f>IF($E16="","",VLOOKUP($E16,顧客リスト!$A$5:$G$1042,7,FALSE))</f>
        <v/>
      </c>
      <c r="K16" s="73"/>
      <c r="L16" s="40" t="str">
        <f>IF(K16="","",VLOOKUP(K16,★!$D$3:$E$5,2,FALSE))</f>
        <v/>
      </c>
      <c r="M16" s="71"/>
      <c r="N16" s="295"/>
      <c r="O16" s="296"/>
    </row>
    <row r="17" spans="1:15" ht="38.1" customHeight="1">
      <c r="A17" s="37">
        <v>12</v>
      </c>
      <c r="B17" s="69"/>
      <c r="C17" s="77"/>
      <c r="D17" s="40" t="str">
        <f>IF(C17="","",VLOOKUP(C17,★!$A$3:$B$8,2,FALSE))</f>
        <v/>
      </c>
      <c r="E17" s="74"/>
      <c r="F17" s="70" t="str">
        <f>IF($E17="","",VLOOKUP($E17,顧客リスト!$A$5:$G$1042,2,FALSE))</f>
        <v/>
      </c>
      <c r="G17" s="71" t="str">
        <f>IF($E17="","",VLOOKUP($E17,顧客リスト!$A$5:$G$1042,3,FALSE))</f>
        <v/>
      </c>
      <c r="H17" s="72" t="str">
        <f>IF($E17="","",VLOOKUP($E17,顧客リスト!$A$5:$G$1042,4,FALSE))</f>
        <v/>
      </c>
      <c r="I17" s="71" t="str">
        <f>IF($E17="","",VLOOKUP($E17,顧客リスト!$A$5:$G$1042,5,FALSE))&amp;IF($E17="","",VLOOKUP($E17,顧客リスト!$A$5:$G$1042,6,FALSE))</f>
        <v/>
      </c>
      <c r="J17" s="71" t="str">
        <f>IF($E17="","",VLOOKUP($E17,顧客リスト!$A$5:$G$1042,7,FALSE))</f>
        <v/>
      </c>
      <c r="K17" s="73"/>
      <c r="L17" s="40" t="str">
        <f>IF(K17="","",VLOOKUP(K17,★!$D$3:$E$5,2,FALSE))</f>
        <v/>
      </c>
      <c r="M17" s="71"/>
      <c r="N17" s="295"/>
      <c r="O17" s="296"/>
    </row>
    <row r="18" spans="1:15" ht="38.1" customHeight="1">
      <c r="A18" s="37">
        <v>13</v>
      </c>
      <c r="B18" s="69"/>
      <c r="C18" s="77"/>
      <c r="D18" s="40" t="str">
        <f>IF(C18="","",VLOOKUP(C18,★!$A$3:$B$8,2,FALSE))</f>
        <v/>
      </c>
      <c r="E18" s="74"/>
      <c r="F18" s="70" t="str">
        <f>IF($E18="","",VLOOKUP($E18,顧客リスト!$A$5:$G$1042,2,FALSE))</f>
        <v/>
      </c>
      <c r="G18" s="71" t="str">
        <f>IF($E18="","",VLOOKUP($E18,顧客リスト!$A$5:$G$1042,3,FALSE))</f>
        <v/>
      </c>
      <c r="H18" s="72" t="str">
        <f>IF($E18="","",VLOOKUP($E18,顧客リスト!$A$5:$G$1042,4,FALSE))</f>
        <v/>
      </c>
      <c r="I18" s="71" t="str">
        <f>IF($E18="","",VLOOKUP($E18,顧客リスト!$A$5:$G$1042,5,FALSE))&amp;IF($E18="","",VLOOKUP($E18,顧客リスト!$A$5:$G$1042,6,FALSE))</f>
        <v/>
      </c>
      <c r="J18" s="71" t="str">
        <f>IF($E18="","",VLOOKUP($E18,顧客リスト!$A$5:$G$1042,7,FALSE))</f>
        <v/>
      </c>
      <c r="K18" s="73"/>
      <c r="L18" s="40" t="str">
        <f>IF(K18="","",VLOOKUP(K18,★!$D$3:$E$5,2,FALSE))</f>
        <v/>
      </c>
      <c r="M18" s="71"/>
      <c r="N18" s="295"/>
      <c r="O18" s="296"/>
    </row>
    <row r="19" spans="1:15" ht="38.1" customHeight="1">
      <c r="A19" s="37">
        <v>14</v>
      </c>
      <c r="B19" s="69"/>
      <c r="C19" s="77"/>
      <c r="D19" s="40" t="str">
        <f>IF(C19="","",VLOOKUP(C19,★!$A$3:$B$8,2,FALSE))</f>
        <v/>
      </c>
      <c r="E19" s="74"/>
      <c r="F19" s="70" t="str">
        <f>IF($E19="","",VLOOKUP($E19,顧客リスト!$A$5:$G$1042,2,FALSE))</f>
        <v/>
      </c>
      <c r="G19" s="71" t="str">
        <f>IF($E19="","",VLOOKUP($E19,顧客リスト!$A$5:$G$1042,3,FALSE))</f>
        <v/>
      </c>
      <c r="H19" s="72" t="str">
        <f>IF($E19="","",VLOOKUP($E19,顧客リスト!$A$5:$G$1042,4,FALSE))</f>
        <v/>
      </c>
      <c r="I19" s="71" t="str">
        <f>IF($E19="","",VLOOKUP($E19,顧客リスト!$A$5:$G$1042,5,FALSE))&amp;IF($E19="","",VLOOKUP($E19,顧客リスト!$A$5:$G$1042,6,FALSE))</f>
        <v/>
      </c>
      <c r="J19" s="71" t="str">
        <f>IF($E19="","",VLOOKUP($E19,顧客リスト!$A$5:$G$1042,7,FALSE))</f>
        <v/>
      </c>
      <c r="K19" s="73"/>
      <c r="L19" s="40" t="str">
        <f>IF(K19="","",VLOOKUP(K19,★!$D$3:$E$5,2,FALSE))</f>
        <v/>
      </c>
      <c r="M19" s="71"/>
      <c r="N19" s="295"/>
      <c r="O19" s="296"/>
    </row>
    <row r="20" spans="1:15" ht="38.1" customHeight="1">
      <c r="A20" s="37">
        <v>15</v>
      </c>
      <c r="B20" s="69"/>
      <c r="C20" s="77"/>
      <c r="D20" s="40" t="str">
        <f>IF(C20="","",VLOOKUP(C20,★!$A$3:$B$8,2,FALSE))</f>
        <v/>
      </c>
      <c r="E20" s="74"/>
      <c r="F20" s="70" t="str">
        <f>IF($E20="","",VLOOKUP($E20,顧客リスト!$A$5:$G$1042,2,FALSE))</f>
        <v/>
      </c>
      <c r="G20" s="71" t="str">
        <f>IF($E20="","",VLOOKUP($E20,顧客リスト!$A$5:$G$1042,3,FALSE))</f>
        <v/>
      </c>
      <c r="H20" s="72" t="str">
        <f>IF($E20="","",VLOOKUP($E20,顧客リスト!$A$5:$G$1042,4,FALSE))</f>
        <v/>
      </c>
      <c r="I20" s="71" t="str">
        <f>IF($E20="","",VLOOKUP($E20,顧客リスト!$A$5:$G$1042,5,FALSE))&amp;IF($E20="","",VLOOKUP($E20,顧客リスト!$A$5:$G$1042,6,FALSE))</f>
        <v/>
      </c>
      <c r="J20" s="71" t="str">
        <f>IF($E20="","",VLOOKUP($E20,顧客リスト!$A$5:$G$1042,7,FALSE))</f>
        <v/>
      </c>
      <c r="K20" s="73"/>
      <c r="L20" s="40" t="str">
        <f>IF(K20="","",VLOOKUP(K20,★!$D$3:$E$5,2,FALSE))</f>
        <v/>
      </c>
      <c r="M20" s="71"/>
      <c r="N20" s="295"/>
      <c r="O20" s="296"/>
    </row>
    <row r="21" spans="1:15" ht="38.1" customHeight="1">
      <c r="A21" s="37">
        <v>16</v>
      </c>
      <c r="B21" s="69"/>
      <c r="C21" s="77"/>
      <c r="D21" s="40" t="str">
        <f>IF(C21="","",VLOOKUP(C21,★!$A$3:$B$8,2,FALSE))</f>
        <v/>
      </c>
      <c r="E21" s="74"/>
      <c r="F21" s="70" t="str">
        <f>IF($E21="","",VLOOKUP($E21,顧客リスト!$A$5:$G$1042,2,FALSE))</f>
        <v/>
      </c>
      <c r="G21" s="71" t="str">
        <f>IF($E21="","",VLOOKUP($E21,顧客リスト!$A$5:$G$1042,3,FALSE))</f>
        <v/>
      </c>
      <c r="H21" s="72" t="str">
        <f>IF($E21="","",VLOOKUP($E21,顧客リスト!$A$5:$G$1042,4,FALSE))</f>
        <v/>
      </c>
      <c r="I21" s="71" t="str">
        <f>IF($E21="","",VLOOKUP($E21,顧客リスト!$A$5:$G$1042,5,FALSE))&amp;IF($E21="","",VLOOKUP($E21,顧客リスト!$A$5:$G$1042,6,FALSE))</f>
        <v/>
      </c>
      <c r="J21" s="71" t="str">
        <f>IF($E21="","",VLOOKUP($E21,顧客リスト!$A$5:$G$1042,7,FALSE))</f>
        <v/>
      </c>
      <c r="K21" s="73"/>
      <c r="L21" s="40" t="str">
        <f>IF(K21="","",VLOOKUP(K21,★!$D$3:$E$5,2,FALSE))</f>
        <v/>
      </c>
      <c r="M21" s="71"/>
      <c r="N21" s="295"/>
      <c r="O21" s="296"/>
    </row>
    <row r="22" spans="1:15" ht="38.1" customHeight="1">
      <c r="A22" s="37">
        <v>17</v>
      </c>
      <c r="B22" s="69"/>
      <c r="C22" s="77"/>
      <c r="D22" s="40" t="str">
        <f>IF(C22="","",VLOOKUP(C22,★!$A$3:$B$8,2,FALSE))</f>
        <v/>
      </c>
      <c r="E22" s="74"/>
      <c r="F22" s="70" t="str">
        <f>IF($E22="","",VLOOKUP($E22,顧客リスト!$A$5:$G$1042,2,FALSE))</f>
        <v/>
      </c>
      <c r="G22" s="71" t="str">
        <f>IF($E22="","",VLOOKUP($E22,顧客リスト!$A$5:$G$1042,3,FALSE))</f>
        <v/>
      </c>
      <c r="H22" s="72" t="str">
        <f>IF($E22="","",VLOOKUP($E22,顧客リスト!$A$5:$G$1042,4,FALSE))</f>
        <v/>
      </c>
      <c r="I22" s="71" t="str">
        <f>IF($E22="","",VLOOKUP($E22,顧客リスト!$A$5:$G$1042,5,FALSE))&amp;IF($E22="","",VLOOKUP($E22,顧客リスト!$A$5:$G$1042,6,FALSE))</f>
        <v/>
      </c>
      <c r="J22" s="71" t="str">
        <f>IF($E22="","",VLOOKUP($E22,顧客リスト!$A$5:$G$1042,7,FALSE))</f>
        <v/>
      </c>
      <c r="K22" s="73"/>
      <c r="L22" s="40" t="str">
        <f>IF(K22="","",VLOOKUP(K22,★!$D$3:$E$5,2,FALSE))</f>
        <v/>
      </c>
      <c r="M22" s="71"/>
      <c r="N22" s="295"/>
      <c r="O22" s="296"/>
    </row>
    <row r="23" spans="1:15" ht="38.1" customHeight="1">
      <c r="A23" s="37">
        <v>18</v>
      </c>
      <c r="B23" s="69"/>
      <c r="C23" s="77"/>
      <c r="D23" s="40" t="str">
        <f>IF(C23="","",VLOOKUP(C23,★!$A$3:$B$8,2,FALSE))</f>
        <v/>
      </c>
      <c r="E23" s="74"/>
      <c r="F23" s="70" t="str">
        <f>IF($E23="","",VLOOKUP($E23,顧客リスト!$A$5:$G$1042,2,FALSE))</f>
        <v/>
      </c>
      <c r="G23" s="71" t="str">
        <f>IF($E23="","",VLOOKUP($E23,顧客リスト!$A$5:$G$1042,3,FALSE))</f>
        <v/>
      </c>
      <c r="H23" s="72" t="str">
        <f>IF($E23="","",VLOOKUP($E23,顧客リスト!$A$5:$G$1042,4,FALSE))</f>
        <v/>
      </c>
      <c r="I23" s="71" t="str">
        <f>IF($E23="","",VLOOKUP($E23,顧客リスト!$A$5:$G$1042,5,FALSE))&amp;IF($E23="","",VLOOKUP($E23,顧客リスト!$A$5:$G$1042,6,FALSE))</f>
        <v/>
      </c>
      <c r="J23" s="71" t="str">
        <f>IF($E23="","",VLOOKUP($E23,顧客リスト!$A$5:$G$1042,7,FALSE))</f>
        <v/>
      </c>
      <c r="K23" s="73"/>
      <c r="L23" s="40" t="str">
        <f>IF(K23="","",VLOOKUP(K23,★!$D$3:$E$5,2,FALSE))</f>
        <v/>
      </c>
      <c r="M23" s="71"/>
      <c r="N23" s="295"/>
      <c r="O23" s="296"/>
    </row>
    <row r="24" spans="1:15" ht="38.1" customHeight="1">
      <c r="A24" s="37">
        <v>19</v>
      </c>
      <c r="B24" s="69"/>
      <c r="C24" s="77"/>
      <c r="D24" s="40" t="str">
        <f>IF(C24="","",VLOOKUP(C24,★!$A$3:$B$8,2,FALSE))</f>
        <v/>
      </c>
      <c r="E24" s="74"/>
      <c r="F24" s="70" t="str">
        <f>IF($E24="","",VLOOKUP($E24,顧客リスト!$A$5:$G$1042,2,FALSE))</f>
        <v/>
      </c>
      <c r="G24" s="71" t="str">
        <f>IF($E24="","",VLOOKUP($E24,顧客リスト!$A$5:$G$1042,3,FALSE))</f>
        <v/>
      </c>
      <c r="H24" s="72" t="str">
        <f>IF($E24="","",VLOOKUP($E24,顧客リスト!$A$5:$G$1042,4,FALSE))</f>
        <v/>
      </c>
      <c r="I24" s="71" t="str">
        <f>IF($E24="","",VLOOKUP($E24,顧客リスト!$A$5:$G$1042,5,FALSE))&amp;IF($E24="","",VLOOKUP($E24,顧客リスト!$A$5:$G$1042,6,FALSE))</f>
        <v/>
      </c>
      <c r="J24" s="71" t="str">
        <f>IF($E24="","",VLOOKUP($E24,顧客リスト!$A$5:$G$1042,7,FALSE))</f>
        <v/>
      </c>
      <c r="K24" s="73"/>
      <c r="L24" s="40" t="str">
        <f>IF(K24="","",VLOOKUP(K24,★!$D$3:$E$5,2,FALSE))</f>
        <v/>
      </c>
      <c r="M24" s="71"/>
      <c r="N24" s="295"/>
      <c r="O24" s="296"/>
    </row>
    <row r="25" spans="1:15" ht="38.1" customHeight="1">
      <c r="A25" s="37">
        <v>20</v>
      </c>
      <c r="B25" s="69"/>
      <c r="C25" s="77"/>
      <c r="D25" s="40" t="str">
        <f>IF(C25="","",VLOOKUP(C25,★!$A$3:$B$8,2,FALSE))</f>
        <v/>
      </c>
      <c r="E25" s="74"/>
      <c r="F25" s="70" t="str">
        <f>IF($E25="","",VLOOKUP($E25,顧客リスト!$A$5:$G$1042,2,FALSE))</f>
        <v/>
      </c>
      <c r="G25" s="71" t="str">
        <f>IF($E25="","",VLOOKUP($E25,顧客リスト!$A$5:$G$1042,3,FALSE))</f>
        <v/>
      </c>
      <c r="H25" s="72" t="str">
        <f>IF($E25="","",VLOOKUP($E25,顧客リスト!$A$5:$G$1042,4,FALSE))</f>
        <v/>
      </c>
      <c r="I25" s="71" t="str">
        <f>IF($E25="","",VLOOKUP($E25,顧客リスト!$A$5:$G$1042,5,FALSE))&amp;IF($E25="","",VLOOKUP($E25,顧客リスト!$A$5:$G$1042,6,FALSE))</f>
        <v/>
      </c>
      <c r="J25" s="71" t="str">
        <f>IF($E25="","",VLOOKUP($E25,顧客リスト!$A$5:$G$1042,7,FALSE))</f>
        <v/>
      </c>
      <c r="K25" s="73"/>
      <c r="L25" s="40" t="str">
        <f>IF(K25="","",VLOOKUP(K25,★!$D$3:$E$5,2,FALSE))</f>
        <v/>
      </c>
      <c r="M25" s="71"/>
      <c r="N25" s="295"/>
      <c r="O25" s="296"/>
    </row>
    <row r="26" spans="1:15" ht="38.1" customHeight="1">
      <c r="A26" s="37">
        <v>21</v>
      </c>
      <c r="B26" s="69"/>
      <c r="C26" s="77"/>
      <c r="D26" s="40" t="str">
        <f>IF(C26="","",VLOOKUP(C26,★!$A$3:$B$8,2,FALSE))</f>
        <v/>
      </c>
      <c r="E26" s="74"/>
      <c r="F26" s="70" t="str">
        <f>IF($E26="","",VLOOKUP($E26,顧客リスト!$A$5:$G$1042,2,FALSE))</f>
        <v/>
      </c>
      <c r="G26" s="71" t="str">
        <f>IF($E26="","",VLOOKUP($E26,顧客リスト!$A$5:$G$1042,3,FALSE))</f>
        <v/>
      </c>
      <c r="H26" s="72" t="str">
        <f>IF($E26="","",VLOOKUP($E26,顧客リスト!$A$5:$G$1042,4,FALSE))</f>
        <v/>
      </c>
      <c r="I26" s="71" t="str">
        <f>IF($E26="","",VLOOKUP($E26,顧客リスト!$A$5:$G$1042,5,FALSE))&amp;IF($E26="","",VLOOKUP($E26,顧客リスト!$A$5:$G$1042,6,FALSE))</f>
        <v/>
      </c>
      <c r="J26" s="71" t="str">
        <f>IF($E26="","",VLOOKUP($E26,顧客リスト!$A$5:$G$1042,7,FALSE))</f>
        <v/>
      </c>
      <c r="K26" s="73"/>
      <c r="L26" s="40" t="str">
        <f>IF(K26="","",VLOOKUP(K26,★!$D$3:$E$5,2,FALSE))</f>
        <v/>
      </c>
      <c r="M26" s="71"/>
      <c r="N26" s="295"/>
      <c r="O26" s="296"/>
    </row>
    <row r="27" spans="1:15" ht="38.1" customHeight="1">
      <c r="A27" s="37">
        <v>22</v>
      </c>
      <c r="B27" s="69"/>
      <c r="C27" s="77"/>
      <c r="D27" s="40" t="str">
        <f>IF(C27="","",VLOOKUP(C27,★!$A$3:$B$8,2,FALSE))</f>
        <v/>
      </c>
      <c r="E27" s="74"/>
      <c r="F27" s="70" t="str">
        <f>IF($E27="","",VLOOKUP($E27,顧客リスト!$A$5:$G$1042,2,FALSE))</f>
        <v/>
      </c>
      <c r="G27" s="71" t="str">
        <f>IF($E27="","",VLOOKUP($E27,顧客リスト!$A$5:$G$1042,3,FALSE))</f>
        <v/>
      </c>
      <c r="H27" s="72" t="str">
        <f>IF($E27="","",VLOOKUP($E27,顧客リスト!$A$5:$G$1042,4,FALSE))</f>
        <v/>
      </c>
      <c r="I27" s="71" t="str">
        <f>IF($E27="","",VLOOKUP($E27,顧客リスト!$A$5:$G$1042,5,FALSE))&amp;IF($E27="","",VLOOKUP($E27,顧客リスト!$A$5:$G$1042,6,FALSE))</f>
        <v/>
      </c>
      <c r="J27" s="71" t="str">
        <f>IF($E27="","",VLOOKUP($E27,顧客リスト!$A$5:$G$1042,7,FALSE))</f>
        <v/>
      </c>
      <c r="K27" s="73"/>
      <c r="L27" s="40" t="str">
        <f>IF(K27="","",VLOOKUP(K27,★!$D$3:$E$5,2,FALSE))</f>
        <v/>
      </c>
      <c r="M27" s="71"/>
      <c r="N27" s="295"/>
      <c r="O27" s="296"/>
    </row>
    <row r="28" spans="1:15" ht="38.1" customHeight="1">
      <c r="A28" s="37">
        <v>23</v>
      </c>
      <c r="B28" s="69"/>
      <c r="C28" s="77"/>
      <c r="D28" s="40" t="str">
        <f>IF(C28="","",VLOOKUP(C28,★!$A$3:$B$8,2,FALSE))</f>
        <v/>
      </c>
      <c r="E28" s="74"/>
      <c r="F28" s="70" t="str">
        <f>IF($E28="","",VLOOKUP($E28,顧客リスト!$A$5:$G$1042,2,FALSE))</f>
        <v/>
      </c>
      <c r="G28" s="71" t="str">
        <f>IF($E28="","",VLOOKUP($E28,顧客リスト!$A$5:$G$1042,3,FALSE))</f>
        <v/>
      </c>
      <c r="H28" s="72" t="str">
        <f>IF($E28="","",VLOOKUP($E28,顧客リスト!$A$5:$G$1042,4,FALSE))</f>
        <v/>
      </c>
      <c r="I28" s="71" t="str">
        <f>IF($E28="","",VLOOKUP($E28,顧客リスト!$A$5:$G$1042,5,FALSE))&amp;IF($E28="","",VLOOKUP($E28,顧客リスト!$A$5:$G$1042,6,FALSE))</f>
        <v/>
      </c>
      <c r="J28" s="71" t="str">
        <f>IF($E28="","",VLOOKUP($E28,顧客リスト!$A$5:$G$1042,7,FALSE))</f>
        <v/>
      </c>
      <c r="K28" s="73"/>
      <c r="L28" s="40" t="str">
        <f>IF(K28="","",VLOOKUP(K28,★!$D$3:$E$5,2,FALSE))</f>
        <v/>
      </c>
      <c r="M28" s="71"/>
      <c r="N28" s="295"/>
      <c r="O28" s="296"/>
    </row>
    <row r="29" spans="1:15" ht="38.1" customHeight="1">
      <c r="A29" s="37">
        <v>24</v>
      </c>
      <c r="B29" s="69"/>
      <c r="C29" s="77"/>
      <c r="D29" s="40" t="str">
        <f>IF(C29="","",VLOOKUP(C29,★!$A$3:$B$8,2,FALSE))</f>
        <v/>
      </c>
      <c r="E29" s="74"/>
      <c r="F29" s="70" t="str">
        <f>IF($E29="","",VLOOKUP($E29,顧客リスト!$A$5:$G$1042,2,FALSE))</f>
        <v/>
      </c>
      <c r="G29" s="71" t="str">
        <f>IF($E29="","",VLOOKUP($E29,顧客リスト!$A$5:$G$1042,3,FALSE))</f>
        <v/>
      </c>
      <c r="H29" s="72" t="str">
        <f>IF($E29="","",VLOOKUP($E29,顧客リスト!$A$5:$G$1042,4,FALSE))</f>
        <v/>
      </c>
      <c r="I29" s="71" t="str">
        <f>IF($E29="","",VLOOKUP($E29,顧客リスト!$A$5:$G$1042,5,FALSE))&amp;IF($E29="","",VLOOKUP($E29,顧客リスト!$A$5:$G$1042,6,FALSE))</f>
        <v/>
      </c>
      <c r="J29" s="71" t="str">
        <f>IF($E29="","",VLOOKUP($E29,顧客リスト!$A$5:$G$1042,7,FALSE))</f>
        <v/>
      </c>
      <c r="K29" s="73"/>
      <c r="L29" s="40" t="str">
        <f>IF(K29="","",VLOOKUP(K29,★!$D$3:$E$5,2,FALSE))</f>
        <v/>
      </c>
      <c r="M29" s="71"/>
      <c r="N29" s="295"/>
      <c r="O29" s="296"/>
    </row>
    <row r="30" spans="1:15" ht="38.1" customHeight="1">
      <c r="A30" s="37">
        <v>25</v>
      </c>
      <c r="B30" s="69"/>
      <c r="C30" s="77"/>
      <c r="D30" s="40" t="str">
        <f>IF(C30="","",VLOOKUP(C30,★!$A$3:$B$8,2,FALSE))</f>
        <v/>
      </c>
      <c r="E30" s="74"/>
      <c r="F30" s="70" t="str">
        <f>IF($E30="","",VLOOKUP($E30,顧客リスト!$A$5:$G$1042,2,FALSE))</f>
        <v/>
      </c>
      <c r="G30" s="71" t="str">
        <f>IF($E30="","",VLOOKUP($E30,顧客リスト!$A$5:$G$1042,3,FALSE))</f>
        <v/>
      </c>
      <c r="H30" s="72" t="str">
        <f>IF($E30="","",VLOOKUP($E30,顧客リスト!$A$5:$G$1042,4,FALSE))</f>
        <v/>
      </c>
      <c r="I30" s="71" t="str">
        <f>IF($E30="","",VLOOKUP($E30,顧客リスト!$A$5:$G$1042,5,FALSE))&amp;IF($E30="","",VLOOKUP($E30,顧客リスト!$A$5:$G$1042,6,FALSE))</f>
        <v/>
      </c>
      <c r="J30" s="71" t="str">
        <f>IF($E30="","",VLOOKUP($E30,顧客リスト!$A$5:$G$1042,7,FALSE))</f>
        <v/>
      </c>
      <c r="K30" s="73"/>
      <c r="L30" s="40" t="str">
        <f>IF(K30="","",VLOOKUP(K30,★!$D$3:$E$5,2,FALSE))</f>
        <v/>
      </c>
      <c r="M30" s="71"/>
      <c r="N30" s="295"/>
      <c r="O30" s="296"/>
    </row>
    <row r="31" spans="1:15" ht="38.1" customHeight="1">
      <c r="A31" s="37">
        <v>26</v>
      </c>
      <c r="B31" s="69"/>
      <c r="C31" s="77"/>
      <c r="D31" s="40" t="str">
        <f>IF(C31="","",VLOOKUP(C31,★!$A$3:$B$8,2,FALSE))</f>
        <v/>
      </c>
      <c r="E31" s="74"/>
      <c r="F31" s="70" t="str">
        <f>IF($E31="","",VLOOKUP($E31,顧客リスト!$A$5:$G$1042,2,FALSE))</f>
        <v/>
      </c>
      <c r="G31" s="71" t="str">
        <f>IF($E31="","",VLOOKUP($E31,顧客リスト!$A$5:$G$1042,3,FALSE))</f>
        <v/>
      </c>
      <c r="H31" s="72" t="str">
        <f>IF($E31="","",VLOOKUP($E31,顧客リスト!$A$5:$G$1042,4,FALSE))</f>
        <v/>
      </c>
      <c r="I31" s="71" t="str">
        <f>IF($E31="","",VLOOKUP($E31,顧客リスト!$A$5:$G$1042,5,FALSE))&amp;IF($E31="","",VLOOKUP($E31,顧客リスト!$A$5:$G$1042,6,FALSE))</f>
        <v/>
      </c>
      <c r="J31" s="71" t="str">
        <f>IF($E31="","",VLOOKUP($E31,顧客リスト!$A$5:$G$1042,7,FALSE))</f>
        <v/>
      </c>
      <c r="K31" s="73"/>
      <c r="L31" s="40" t="str">
        <f>IF(K31="","",VLOOKUP(K31,★!$D$3:$E$5,2,FALSE))</f>
        <v/>
      </c>
      <c r="M31" s="71"/>
      <c r="N31" s="295"/>
      <c r="O31" s="296"/>
    </row>
    <row r="32" spans="1:15" ht="38.1" customHeight="1">
      <c r="A32" s="37">
        <v>27</v>
      </c>
      <c r="B32" s="69"/>
      <c r="C32" s="77"/>
      <c r="D32" s="40" t="str">
        <f>IF(C32="","",VLOOKUP(C32,★!$A$3:$B$8,2,FALSE))</f>
        <v/>
      </c>
      <c r="E32" s="74"/>
      <c r="F32" s="70" t="str">
        <f>IF($E32="","",VLOOKUP($E32,顧客リスト!$A$5:$G$1042,2,FALSE))</f>
        <v/>
      </c>
      <c r="G32" s="71" t="str">
        <f>IF($E32="","",VLOOKUP($E32,顧客リスト!$A$5:$G$1042,3,FALSE))</f>
        <v/>
      </c>
      <c r="H32" s="72" t="str">
        <f>IF($E32="","",VLOOKUP($E32,顧客リスト!$A$5:$G$1042,4,FALSE))</f>
        <v/>
      </c>
      <c r="I32" s="71" t="str">
        <f>IF($E32="","",VLOOKUP($E32,顧客リスト!$A$5:$G$1042,5,FALSE))&amp;IF($E32="","",VLOOKUP($E32,顧客リスト!$A$5:$G$1042,6,FALSE))</f>
        <v/>
      </c>
      <c r="J32" s="71" t="str">
        <f>IF($E32="","",VLOOKUP($E32,顧客リスト!$A$5:$G$1042,7,FALSE))</f>
        <v/>
      </c>
      <c r="K32" s="73"/>
      <c r="L32" s="40" t="str">
        <f>IF(K32="","",VLOOKUP(K32,★!$D$3:$E$5,2,FALSE))</f>
        <v/>
      </c>
      <c r="M32" s="71"/>
      <c r="N32" s="295"/>
      <c r="O32" s="296"/>
    </row>
    <row r="33" spans="1:15" ht="38.1" customHeight="1">
      <c r="A33" s="37">
        <v>28</v>
      </c>
      <c r="B33" s="69"/>
      <c r="C33" s="77"/>
      <c r="D33" s="40" t="str">
        <f>IF(C33="","",VLOOKUP(C33,★!$A$3:$B$8,2,FALSE))</f>
        <v/>
      </c>
      <c r="E33" s="74"/>
      <c r="F33" s="70" t="str">
        <f>IF($E33="","",VLOOKUP($E33,顧客リスト!$A$5:$G$1042,2,FALSE))</f>
        <v/>
      </c>
      <c r="G33" s="71" t="str">
        <f>IF($E33="","",VLOOKUP($E33,顧客リスト!$A$5:$G$1042,3,FALSE))</f>
        <v/>
      </c>
      <c r="H33" s="72" t="str">
        <f>IF($E33="","",VLOOKUP($E33,顧客リスト!$A$5:$G$1042,4,FALSE))</f>
        <v/>
      </c>
      <c r="I33" s="71" t="str">
        <f>IF($E33="","",VLOOKUP($E33,顧客リスト!$A$5:$G$1042,5,FALSE))&amp;IF($E33="","",VLOOKUP($E33,顧客リスト!$A$5:$G$1042,6,FALSE))</f>
        <v/>
      </c>
      <c r="J33" s="71" t="str">
        <f>IF($E33="","",VLOOKUP($E33,顧客リスト!$A$5:$G$1042,7,FALSE))</f>
        <v/>
      </c>
      <c r="K33" s="73"/>
      <c r="L33" s="40" t="str">
        <f>IF(K33="","",VLOOKUP(K33,★!$D$3:$E$5,2,FALSE))</f>
        <v/>
      </c>
      <c r="M33" s="71"/>
      <c r="N33" s="295"/>
      <c r="O33" s="296"/>
    </row>
    <row r="34" spans="1:15" ht="38.1" customHeight="1">
      <c r="A34" s="37">
        <v>29</v>
      </c>
      <c r="B34" s="69"/>
      <c r="C34" s="77"/>
      <c r="D34" s="40" t="str">
        <f>IF(C34="","",VLOOKUP(C34,★!$A$3:$B$8,2,FALSE))</f>
        <v/>
      </c>
      <c r="E34" s="74"/>
      <c r="F34" s="70" t="str">
        <f>IF($E34="","",VLOOKUP($E34,顧客リスト!$A$5:$G$1042,2,FALSE))</f>
        <v/>
      </c>
      <c r="G34" s="71" t="str">
        <f>IF($E34="","",VLOOKUP($E34,顧客リスト!$A$5:$G$1042,3,FALSE))</f>
        <v/>
      </c>
      <c r="H34" s="72" t="str">
        <f>IF($E34="","",VLOOKUP($E34,顧客リスト!$A$5:$G$1042,4,FALSE))</f>
        <v/>
      </c>
      <c r="I34" s="71" t="str">
        <f>IF($E34="","",VLOOKUP($E34,顧客リスト!$A$5:$G$1042,5,FALSE))&amp;IF($E34="","",VLOOKUP($E34,顧客リスト!$A$5:$G$1042,6,FALSE))</f>
        <v/>
      </c>
      <c r="J34" s="71" t="str">
        <f>IF($E34="","",VLOOKUP($E34,顧客リスト!$A$5:$G$1042,7,FALSE))</f>
        <v/>
      </c>
      <c r="K34" s="73"/>
      <c r="L34" s="40" t="str">
        <f>IF(K34="","",VLOOKUP(K34,★!$D$3:$E$5,2,FALSE))</f>
        <v/>
      </c>
      <c r="M34" s="71"/>
      <c r="N34" s="295"/>
      <c r="O34" s="296"/>
    </row>
    <row r="35" spans="1:15" ht="38.1" customHeight="1">
      <c r="A35" s="37">
        <v>30</v>
      </c>
      <c r="B35" s="69"/>
      <c r="C35" s="77"/>
      <c r="D35" s="40" t="str">
        <f>IF(C35="","",VLOOKUP(C35,★!$A$3:$B$8,2,FALSE))</f>
        <v/>
      </c>
      <c r="E35" s="74"/>
      <c r="F35" s="70" t="str">
        <f>IF($E35="","",VLOOKUP($E35,顧客リスト!$A$5:$G$1042,2,FALSE))</f>
        <v/>
      </c>
      <c r="G35" s="71" t="str">
        <f>IF($E35="","",VLOOKUP($E35,顧客リスト!$A$5:$G$1042,3,FALSE))</f>
        <v/>
      </c>
      <c r="H35" s="72" t="str">
        <f>IF($E35="","",VLOOKUP($E35,顧客リスト!$A$5:$G$1042,4,FALSE))</f>
        <v/>
      </c>
      <c r="I35" s="71" t="str">
        <f>IF($E35="","",VLOOKUP($E35,顧客リスト!$A$5:$G$1042,5,FALSE))&amp;IF($E35="","",VLOOKUP($E35,顧客リスト!$A$5:$G$1042,6,FALSE))</f>
        <v/>
      </c>
      <c r="J35" s="71" t="str">
        <f>IF($E35="","",VLOOKUP($E35,顧客リスト!$A$5:$G$1042,7,FALSE))</f>
        <v/>
      </c>
      <c r="K35" s="73"/>
      <c r="L35" s="40" t="str">
        <f>IF(K35="","",VLOOKUP(K35,★!$D$3:$E$5,2,FALSE))</f>
        <v/>
      </c>
      <c r="M35" s="71"/>
      <c r="N35" s="295"/>
      <c r="O35" s="296"/>
    </row>
    <row r="36" spans="1:15" ht="38.1" customHeight="1">
      <c r="A36" s="37">
        <v>31</v>
      </c>
      <c r="B36" s="69"/>
      <c r="C36" s="77"/>
      <c r="D36" s="40" t="str">
        <f>IF(C36="","",VLOOKUP(C36,★!$A$3:$B$8,2,FALSE))</f>
        <v/>
      </c>
      <c r="E36" s="74"/>
      <c r="F36" s="70" t="str">
        <f>IF($E36="","",VLOOKUP($E36,顧客リスト!$A$5:$G$1042,2,FALSE))</f>
        <v/>
      </c>
      <c r="G36" s="71" t="str">
        <f>IF($E36="","",VLOOKUP($E36,顧客リスト!$A$5:$G$1042,3,FALSE))</f>
        <v/>
      </c>
      <c r="H36" s="72" t="str">
        <f>IF($E36="","",VLOOKUP($E36,顧客リスト!$A$5:$G$1042,4,FALSE))</f>
        <v/>
      </c>
      <c r="I36" s="71" t="str">
        <f>IF($E36="","",VLOOKUP($E36,顧客リスト!$A$5:$G$1042,5,FALSE))&amp;IF($E36="","",VLOOKUP($E36,顧客リスト!$A$5:$G$1042,6,FALSE))</f>
        <v/>
      </c>
      <c r="J36" s="71" t="str">
        <f>IF($E36="","",VLOOKUP($E36,顧客リスト!$A$5:$G$1042,7,FALSE))</f>
        <v/>
      </c>
      <c r="K36" s="73"/>
      <c r="L36" s="40" t="str">
        <f>IF(K36="","",VLOOKUP(K36,★!$D$3:$E$5,2,FALSE))</f>
        <v/>
      </c>
      <c r="M36" s="71"/>
      <c r="N36" s="295"/>
      <c r="O36" s="296"/>
    </row>
    <row r="37" spans="1:15" ht="38.1" customHeight="1">
      <c r="A37" s="37">
        <v>32</v>
      </c>
      <c r="B37" s="69"/>
      <c r="C37" s="77"/>
      <c r="D37" s="40" t="str">
        <f>IF(C37="","",VLOOKUP(C37,★!$A$3:$B$8,2,FALSE))</f>
        <v/>
      </c>
      <c r="E37" s="74"/>
      <c r="F37" s="70" t="str">
        <f>IF($E37="","",VLOOKUP($E37,顧客リスト!$A$5:$G$1042,2,FALSE))</f>
        <v/>
      </c>
      <c r="G37" s="71" t="str">
        <f>IF($E37="","",VLOOKUP($E37,顧客リスト!$A$5:$G$1042,3,FALSE))</f>
        <v/>
      </c>
      <c r="H37" s="72" t="str">
        <f>IF($E37="","",VLOOKUP($E37,顧客リスト!$A$5:$G$1042,4,FALSE))</f>
        <v/>
      </c>
      <c r="I37" s="71" t="str">
        <f>IF($E37="","",VLOOKUP($E37,顧客リスト!$A$5:$G$1042,5,FALSE))&amp;IF($E37="","",VLOOKUP($E37,顧客リスト!$A$5:$G$1042,6,FALSE))</f>
        <v/>
      </c>
      <c r="J37" s="71" t="str">
        <f>IF($E37="","",VLOOKUP($E37,顧客リスト!$A$5:$G$1042,7,FALSE))</f>
        <v/>
      </c>
      <c r="K37" s="73"/>
      <c r="L37" s="40" t="str">
        <f>IF(K37="","",VLOOKUP(K37,★!$D$3:$E$5,2,FALSE))</f>
        <v/>
      </c>
      <c r="M37" s="71"/>
      <c r="N37" s="295"/>
      <c r="O37" s="296"/>
    </row>
    <row r="38" spans="1:15" ht="38.1" customHeight="1">
      <c r="A38" s="37">
        <v>33</v>
      </c>
      <c r="B38" s="69"/>
      <c r="C38" s="77"/>
      <c r="D38" s="40" t="str">
        <f>IF(C38="","",VLOOKUP(C38,★!$A$3:$B$8,2,FALSE))</f>
        <v/>
      </c>
      <c r="E38" s="74"/>
      <c r="F38" s="70" t="str">
        <f>IF($E38="","",VLOOKUP($E38,顧客リスト!$A$5:$G$1042,2,FALSE))</f>
        <v/>
      </c>
      <c r="G38" s="71" t="str">
        <f>IF($E38="","",VLOOKUP($E38,顧客リスト!$A$5:$G$1042,3,FALSE))</f>
        <v/>
      </c>
      <c r="H38" s="72" t="str">
        <f>IF($E38="","",VLOOKUP($E38,顧客リスト!$A$5:$G$1042,4,FALSE))</f>
        <v/>
      </c>
      <c r="I38" s="71" t="str">
        <f>IF($E38="","",VLOOKUP($E38,顧客リスト!$A$5:$G$1042,5,FALSE))&amp;IF($E38="","",VLOOKUP($E38,顧客リスト!$A$5:$G$1042,6,FALSE))</f>
        <v/>
      </c>
      <c r="J38" s="71" t="str">
        <f>IF($E38="","",VLOOKUP($E38,顧客リスト!$A$5:$G$1042,7,FALSE))</f>
        <v/>
      </c>
      <c r="K38" s="73"/>
      <c r="L38" s="40" t="str">
        <f>IF(K38="","",VLOOKUP(K38,★!$D$3:$E$5,2,FALSE))</f>
        <v/>
      </c>
      <c r="M38" s="71"/>
      <c r="N38" s="295"/>
      <c r="O38" s="296"/>
    </row>
    <row r="39" spans="1:15" ht="38.1" customHeight="1">
      <c r="A39" s="37">
        <v>34</v>
      </c>
      <c r="B39" s="69"/>
      <c r="C39" s="77"/>
      <c r="D39" s="40" t="str">
        <f>IF(C39="","",VLOOKUP(C39,★!$A$3:$B$8,2,FALSE))</f>
        <v/>
      </c>
      <c r="E39" s="74"/>
      <c r="F39" s="70" t="str">
        <f>IF($E39="","",VLOOKUP($E39,顧客リスト!$A$5:$G$1042,2,FALSE))</f>
        <v/>
      </c>
      <c r="G39" s="71" t="str">
        <f>IF($E39="","",VLOOKUP($E39,顧客リスト!$A$5:$G$1042,3,FALSE))</f>
        <v/>
      </c>
      <c r="H39" s="72" t="str">
        <f>IF($E39="","",VLOOKUP($E39,顧客リスト!$A$5:$G$1042,4,FALSE))</f>
        <v/>
      </c>
      <c r="I39" s="71" t="str">
        <f>IF($E39="","",VLOOKUP($E39,顧客リスト!$A$5:$G$1042,5,FALSE))&amp;IF($E39="","",VLOOKUP($E39,顧客リスト!$A$5:$G$1042,6,FALSE))</f>
        <v/>
      </c>
      <c r="J39" s="71" t="str">
        <f>IF($E39="","",VLOOKUP($E39,顧客リスト!$A$5:$G$1042,7,FALSE))</f>
        <v/>
      </c>
      <c r="K39" s="73"/>
      <c r="L39" s="40" t="str">
        <f>IF(K39="","",VLOOKUP(K39,★!$D$3:$E$5,2,FALSE))</f>
        <v/>
      </c>
      <c r="M39" s="71"/>
      <c r="N39" s="295"/>
      <c r="O39" s="296"/>
    </row>
    <row r="40" spans="1:15" ht="38.1" customHeight="1">
      <c r="A40" s="37">
        <v>35</v>
      </c>
      <c r="B40" s="69"/>
      <c r="C40" s="77"/>
      <c r="D40" s="40" t="str">
        <f>IF(C40="","",VLOOKUP(C40,★!$A$3:$B$8,2,FALSE))</f>
        <v/>
      </c>
      <c r="E40" s="74"/>
      <c r="F40" s="70" t="str">
        <f>IF($E40="","",VLOOKUP($E40,顧客リスト!$A$5:$G$1042,2,FALSE))</f>
        <v/>
      </c>
      <c r="G40" s="71" t="str">
        <f>IF($E40="","",VLOOKUP($E40,顧客リスト!$A$5:$G$1042,3,FALSE))</f>
        <v/>
      </c>
      <c r="H40" s="72" t="str">
        <f>IF($E40="","",VLOOKUP($E40,顧客リスト!$A$5:$G$1042,4,FALSE))</f>
        <v/>
      </c>
      <c r="I40" s="71" t="str">
        <f>IF($E40="","",VLOOKUP($E40,顧客リスト!$A$5:$G$1042,5,FALSE))&amp;IF($E40="","",VLOOKUP($E40,顧客リスト!$A$5:$G$1042,6,FALSE))</f>
        <v/>
      </c>
      <c r="J40" s="71" t="str">
        <f>IF($E40="","",VLOOKUP($E40,顧客リスト!$A$5:$G$1042,7,FALSE))</f>
        <v/>
      </c>
      <c r="K40" s="73"/>
      <c r="L40" s="40" t="str">
        <f>IF(K40="","",VLOOKUP(K40,★!$D$3:$E$5,2,FALSE))</f>
        <v/>
      </c>
      <c r="M40" s="71"/>
      <c r="N40" s="295"/>
      <c r="O40" s="296"/>
    </row>
    <row r="41" spans="1:15" ht="38.1" customHeight="1">
      <c r="A41" s="37">
        <v>36</v>
      </c>
      <c r="B41" s="69"/>
      <c r="C41" s="77"/>
      <c r="D41" s="40" t="str">
        <f>IF(C41="","",VLOOKUP(C41,★!$A$3:$B$8,2,FALSE))</f>
        <v/>
      </c>
      <c r="E41" s="74"/>
      <c r="F41" s="70" t="str">
        <f>IF($E41="","",VLOOKUP($E41,顧客リスト!$A$5:$G$1042,2,FALSE))</f>
        <v/>
      </c>
      <c r="G41" s="71" t="str">
        <f>IF($E41="","",VLOOKUP($E41,顧客リスト!$A$5:$G$1042,3,FALSE))</f>
        <v/>
      </c>
      <c r="H41" s="72" t="str">
        <f>IF($E41="","",VLOOKUP($E41,顧客リスト!$A$5:$G$1042,4,FALSE))</f>
        <v/>
      </c>
      <c r="I41" s="71" t="str">
        <f>IF($E41="","",VLOOKUP($E41,顧客リスト!$A$5:$G$1042,5,FALSE))&amp;IF($E41="","",VLOOKUP($E41,顧客リスト!$A$5:$G$1042,6,FALSE))</f>
        <v/>
      </c>
      <c r="J41" s="71" t="str">
        <f>IF($E41="","",VLOOKUP($E41,顧客リスト!$A$5:$G$1042,7,FALSE))</f>
        <v/>
      </c>
      <c r="K41" s="73"/>
      <c r="L41" s="40" t="str">
        <f>IF(K41="","",VLOOKUP(K41,★!$D$3:$E$5,2,FALSE))</f>
        <v/>
      </c>
      <c r="M41" s="71"/>
      <c r="N41" s="295"/>
      <c r="O41" s="296"/>
    </row>
    <row r="42" spans="1:15" ht="38.1" customHeight="1">
      <c r="A42" s="37">
        <v>37</v>
      </c>
      <c r="B42" s="69"/>
      <c r="C42" s="77"/>
      <c r="D42" s="40" t="str">
        <f>IF(C42="","",VLOOKUP(C42,★!$A$3:$B$8,2,FALSE))</f>
        <v/>
      </c>
      <c r="E42" s="74"/>
      <c r="F42" s="70" t="str">
        <f>IF($E42="","",VLOOKUP($E42,顧客リスト!$A$5:$G$1042,2,FALSE))</f>
        <v/>
      </c>
      <c r="G42" s="71" t="str">
        <f>IF($E42="","",VLOOKUP($E42,顧客リスト!$A$5:$G$1042,3,FALSE))</f>
        <v/>
      </c>
      <c r="H42" s="72" t="str">
        <f>IF($E42="","",VLOOKUP($E42,顧客リスト!$A$5:$G$1042,4,FALSE))</f>
        <v/>
      </c>
      <c r="I42" s="71" t="str">
        <f>IF($E42="","",VLOOKUP($E42,顧客リスト!$A$5:$G$1042,5,FALSE))&amp;IF($E42="","",VLOOKUP($E42,顧客リスト!$A$5:$G$1042,6,FALSE))</f>
        <v/>
      </c>
      <c r="J42" s="71" t="str">
        <f>IF($E42="","",VLOOKUP($E42,顧客リスト!$A$5:$G$1042,7,FALSE))</f>
        <v/>
      </c>
      <c r="K42" s="73"/>
      <c r="L42" s="40" t="str">
        <f>IF(K42="","",VLOOKUP(K42,★!$D$3:$E$5,2,FALSE))</f>
        <v/>
      </c>
      <c r="M42" s="71"/>
      <c r="N42" s="295"/>
      <c r="O42" s="296"/>
    </row>
    <row r="43" spans="1:15" ht="38.1" customHeight="1">
      <c r="A43" s="37">
        <v>38</v>
      </c>
      <c r="B43" s="69"/>
      <c r="C43" s="77"/>
      <c r="D43" s="40" t="str">
        <f>IF(C43="","",VLOOKUP(C43,★!$A$3:$B$8,2,FALSE))</f>
        <v/>
      </c>
      <c r="E43" s="74"/>
      <c r="F43" s="70" t="str">
        <f>IF($E43="","",VLOOKUP($E43,顧客リスト!$A$5:$G$1042,2,FALSE))</f>
        <v/>
      </c>
      <c r="G43" s="71" t="str">
        <f>IF($E43="","",VLOOKUP($E43,顧客リスト!$A$5:$G$1042,3,FALSE))</f>
        <v/>
      </c>
      <c r="H43" s="72" t="str">
        <f>IF($E43="","",VLOOKUP($E43,顧客リスト!$A$5:$G$1042,4,FALSE))</f>
        <v/>
      </c>
      <c r="I43" s="71" t="str">
        <f>IF($E43="","",VLOOKUP($E43,顧客リスト!$A$5:$G$1042,5,FALSE))&amp;IF($E43="","",VLOOKUP($E43,顧客リスト!$A$5:$G$1042,6,FALSE))</f>
        <v/>
      </c>
      <c r="J43" s="71" t="str">
        <f>IF($E43="","",VLOOKUP($E43,顧客リスト!$A$5:$G$1042,7,FALSE))</f>
        <v/>
      </c>
      <c r="K43" s="73"/>
      <c r="L43" s="40" t="str">
        <f>IF(K43="","",VLOOKUP(K43,★!$D$3:$E$5,2,FALSE))</f>
        <v/>
      </c>
      <c r="M43" s="71"/>
      <c r="N43" s="295"/>
      <c r="O43" s="296"/>
    </row>
    <row r="44" spans="1:15" ht="38.1" customHeight="1">
      <c r="A44" s="37">
        <v>39</v>
      </c>
      <c r="B44" s="69"/>
      <c r="C44" s="77"/>
      <c r="D44" s="40" t="str">
        <f>IF(C44="","",VLOOKUP(C44,★!$A$3:$B$8,2,FALSE))</f>
        <v/>
      </c>
      <c r="E44" s="74"/>
      <c r="F44" s="70" t="str">
        <f>IF($E44="","",VLOOKUP($E44,顧客リスト!$A$5:$G$1042,2,FALSE))</f>
        <v/>
      </c>
      <c r="G44" s="71" t="str">
        <f>IF($E44="","",VLOOKUP($E44,顧客リスト!$A$5:$G$1042,3,FALSE))</f>
        <v/>
      </c>
      <c r="H44" s="72" t="str">
        <f>IF($E44="","",VLOOKUP($E44,顧客リスト!$A$5:$G$1042,4,FALSE))</f>
        <v/>
      </c>
      <c r="I44" s="71" t="str">
        <f>IF($E44="","",VLOOKUP($E44,顧客リスト!$A$5:$G$1042,5,FALSE))&amp;IF($E44="","",VLOOKUP($E44,顧客リスト!$A$5:$G$1042,6,FALSE))</f>
        <v/>
      </c>
      <c r="J44" s="71" t="str">
        <f>IF($E44="","",VLOOKUP($E44,顧客リスト!$A$5:$G$1042,7,FALSE))</f>
        <v/>
      </c>
      <c r="K44" s="73"/>
      <c r="L44" s="40" t="str">
        <f>IF(K44="","",VLOOKUP(K44,★!$D$3:$E$5,2,FALSE))</f>
        <v/>
      </c>
      <c r="M44" s="71"/>
      <c r="N44" s="295"/>
      <c r="O44" s="296"/>
    </row>
    <row r="45" spans="1:15" ht="38.1" customHeight="1">
      <c r="A45" s="37">
        <v>40</v>
      </c>
      <c r="B45" s="69"/>
      <c r="C45" s="77"/>
      <c r="D45" s="40" t="str">
        <f>IF(C45="","",VLOOKUP(C45,★!$A$3:$B$8,2,FALSE))</f>
        <v/>
      </c>
      <c r="E45" s="74"/>
      <c r="F45" s="70" t="str">
        <f>IF($E45="","",VLOOKUP($E45,顧客リスト!$A$5:$G$1042,2,FALSE))</f>
        <v/>
      </c>
      <c r="G45" s="71" t="str">
        <f>IF($E45="","",VLOOKUP($E45,顧客リスト!$A$5:$G$1042,3,FALSE))</f>
        <v/>
      </c>
      <c r="H45" s="72" t="str">
        <f>IF($E45="","",VLOOKUP($E45,顧客リスト!$A$5:$G$1042,4,FALSE))</f>
        <v/>
      </c>
      <c r="I45" s="71" t="str">
        <f>IF($E45="","",VLOOKUP($E45,顧客リスト!$A$5:$G$1042,5,FALSE))&amp;IF($E45="","",VLOOKUP($E45,顧客リスト!$A$5:$G$1042,6,FALSE))</f>
        <v/>
      </c>
      <c r="J45" s="71" t="str">
        <f>IF($E45="","",VLOOKUP($E45,顧客リスト!$A$5:$G$1042,7,FALSE))</f>
        <v/>
      </c>
      <c r="K45" s="73"/>
      <c r="L45" s="40" t="str">
        <f>IF(K45="","",VLOOKUP(K45,★!$D$3:$E$5,2,FALSE))</f>
        <v/>
      </c>
      <c r="M45" s="71"/>
      <c r="N45" s="295"/>
      <c r="O45" s="296"/>
    </row>
    <row r="46" spans="1:15" ht="38.1" customHeight="1">
      <c r="A46" s="37">
        <v>41</v>
      </c>
      <c r="B46" s="69"/>
      <c r="C46" s="77"/>
      <c r="D46" s="40" t="str">
        <f>IF(C46="","",VLOOKUP(C46,★!$A$3:$B$8,2,FALSE))</f>
        <v/>
      </c>
      <c r="E46" s="74"/>
      <c r="F46" s="70" t="str">
        <f>IF($E46="","",VLOOKUP($E46,顧客リスト!$A$5:$G$1042,2,FALSE))</f>
        <v/>
      </c>
      <c r="G46" s="71" t="str">
        <f>IF($E46="","",VLOOKUP($E46,顧客リスト!$A$5:$G$1042,3,FALSE))</f>
        <v/>
      </c>
      <c r="H46" s="72" t="str">
        <f>IF($E46="","",VLOOKUP($E46,顧客リスト!$A$5:$G$1042,4,FALSE))</f>
        <v/>
      </c>
      <c r="I46" s="71" t="str">
        <f>IF($E46="","",VLOOKUP($E46,顧客リスト!$A$5:$G$1042,5,FALSE))&amp;IF($E46="","",VLOOKUP($E46,顧客リスト!$A$5:$G$1042,6,FALSE))</f>
        <v/>
      </c>
      <c r="J46" s="71" t="str">
        <f>IF($E46="","",VLOOKUP($E46,顧客リスト!$A$5:$G$1042,7,FALSE))</f>
        <v/>
      </c>
      <c r="K46" s="73"/>
      <c r="L46" s="40" t="str">
        <f>IF(K46="","",VLOOKUP(K46,★!$D$3:$E$5,2,FALSE))</f>
        <v/>
      </c>
      <c r="M46" s="71"/>
      <c r="N46" s="295"/>
      <c r="O46" s="296"/>
    </row>
    <row r="47" spans="1:15" ht="38.1" customHeight="1">
      <c r="A47" s="37">
        <v>42</v>
      </c>
      <c r="B47" s="69"/>
      <c r="C47" s="77"/>
      <c r="D47" s="40" t="str">
        <f>IF(C47="","",VLOOKUP(C47,★!$A$3:$B$8,2,FALSE))</f>
        <v/>
      </c>
      <c r="E47" s="74"/>
      <c r="F47" s="70" t="str">
        <f>IF($E47="","",VLOOKUP($E47,顧客リスト!$A$5:$G$1042,2,FALSE))</f>
        <v/>
      </c>
      <c r="G47" s="71" t="str">
        <f>IF($E47="","",VLOOKUP($E47,顧客リスト!$A$5:$G$1042,3,FALSE))</f>
        <v/>
      </c>
      <c r="H47" s="72" t="str">
        <f>IF($E47="","",VLOOKUP($E47,顧客リスト!$A$5:$G$1042,4,FALSE))</f>
        <v/>
      </c>
      <c r="I47" s="71" t="str">
        <f>IF($E47="","",VLOOKUP($E47,顧客リスト!$A$5:$G$1042,5,FALSE))&amp;IF($E47="","",VLOOKUP($E47,顧客リスト!$A$5:$G$1042,6,FALSE))</f>
        <v/>
      </c>
      <c r="J47" s="71" t="str">
        <f>IF($E47="","",VLOOKUP($E47,顧客リスト!$A$5:$G$1042,7,FALSE))</f>
        <v/>
      </c>
      <c r="K47" s="73"/>
      <c r="L47" s="40" t="str">
        <f>IF(K47="","",VLOOKUP(K47,★!$D$3:$E$5,2,FALSE))</f>
        <v/>
      </c>
      <c r="M47" s="71"/>
      <c r="N47" s="295"/>
      <c r="O47" s="296"/>
    </row>
    <row r="48" spans="1:15" ht="38.1" customHeight="1">
      <c r="A48" s="37">
        <v>43</v>
      </c>
      <c r="B48" s="69"/>
      <c r="C48" s="77"/>
      <c r="D48" s="40" t="str">
        <f>IF(C48="","",VLOOKUP(C48,★!$A$3:$B$8,2,FALSE))</f>
        <v/>
      </c>
      <c r="E48" s="74"/>
      <c r="F48" s="70" t="str">
        <f>IF($E48="","",VLOOKUP($E48,顧客リスト!$A$5:$G$1042,2,FALSE))</f>
        <v/>
      </c>
      <c r="G48" s="71" t="str">
        <f>IF($E48="","",VLOOKUP($E48,顧客リスト!$A$5:$G$1042,3,FALSE))</f>
        <v/>
      </c>
      <c r="H48" s="72" t="str">
        <f>IF($E48="","",VLOOKUP($E48,顧客リスト!$A$5:$G$1042,4,FALSE))</f>
        <v/>
      </c>
      <c r="I48" s="71" t="str">
        <f>IF($E48="","",VLOOKUP($E48,顧客リスト!$A$5:$G$1042,5,FALSE))&amp;IF($E48="","",VLOOKUP($E48,顧客リスト!$A$5:$G$1042,6,FALSE))</f>
        <v/>
      </c>
      <c r="J48" s="71" t="str">
        <f>IF($E48="","",VLOOKUP($E48,顧客リスト!$A$5:$G$1042,7,FALSE))</f>
        <v/>
      </c>
      <c r="K48" s="73"/>
      <c r="L48" s="40" t="str">
        <f>IF(K48="","",VLOOKUP(K48,★!$D$3:$E$5,2,FALSE))</f>
        <v/>
      </c>
      <c r="M48" s="71"/>
      <c r="N48" s="295"/>
      <c r="O48" s="296"/>
    </row>
    <row r="49" spans="1:15" ht="38.1" customHeight="1">
      <c r="A49" s="37">
        <v>44</v>
      </c>
      <c r="B49" s="69"/>
      <c r="C49" s="77"/>
      <c r="D49" s="40" t="str">
        <f>IF(C49="","",VLOOKUP(C49,★!$A$3:$B$8,2,FALSE))</f>
        <v/>
      </c>
      <c r="E49" s="74"/>
      <c r="F49" s="70" t="str">
        <f>IF($E49="","",VLOOKUP($E49,顧客リスト!$A$5:$G$1042,2,FALSE))</f>
        <v/>
      </c>
      <c r="G49" s="71" t="str">
        <f>IF($E49="","",VLOOKUP($E49,顧客リスト!$A$5:$G$1042,3,FALSE))</f>
        <v/>
      </c>
      <c r="H49" s="72" t="str">
        <f>IF($E49="","",VLOOKUP($E49,顧客リスト!$A$5:$G$1042,4,FALSE))</f>
        <v/>
      </c>
      <c r="I49" s="71" t="str">
        <f>IF($E49="","",VLOOKUP($E49,顧客リスト!$A$5:$G$1042,5,FALSE))&amp;IF($E49="","",VLOOKUP($E49,顧客リスト!$A$5:$G$1042,6,FALSE))</f>
        <v/>
      </c>
      <c r="J49" s="71" t="str">
        <f>IF($E49="","",VLOOKUP($E49,顧客リスト!$A$5:$G$1042,7,FALSE))</f>
        <v/>
      </c>
      <c r="K49" s="73"/>
      <c r="L49" s="40" t="str">
        <f>IF(K49="","",VLOOKUP(K49,★!$D$3:$E$5,2,FALSE))</f>
        <v/>
      </c>
      <c r="M49" s="71"/>
      <c r="N49" s="295"/>
      <c r="O49" s="296"/>
    </row>
    <row r="50" spans="1:15" ht="38.1" customHeight="1">
      <c r="A50" s="37">
        <v>45</v>
      </c>
      <c r="B50" s="69"/>
      <c r="C50" s="77"/>
      <c r="D50" s="40" t="str">
        <f>IF(C50="","",VLOOKUP(C50,★!$A$3:$B$8,2,FALSE))</f>
        <v/>
      </c>
      <c r="E50" s="74"/>
      <c r="F50" s="70" t="str">
        <f>IF($E50="","",VLOOKUP($E50,顧客リスト!$A$5:$G$1042,2,FALSE))</f>
        <v/>
      </c>
      <c r="G50" s="71" t="str">
        <f>IF($E50="","",VLOOKUP($E50,顧客リスト!$A$5:$G$1042,3,FALSE))</f>
        <v/>
      </c>
      <c r="H50" s="72" t="str">
        <f>IF($E50="","",VLOOKUP($E50,顧客リスト!$A$5:$G$1042,4,FALSE))</f>
        <v/>
      </c>
      <c r="I50" s="71" t="str">
        <f>IF($E50="","",VLOOKUP($E50,顧客リスト!$A$5:$G$1042,5,FALSE))&amp;IF($E50="","",VLOOKUP($E50,顧客リスト!$A$5:$G$1042,6,FALSE))</f>
        <v/>
      </c>
      <c r="J50" s="71" t="str">
        <f>IF($E50="","",VLOOKUP($E50,顧客リスト!$A$5:$G$1042,7,FALSE))</f>
        <v/>
      </c>
      <c r="K50" s="73"/>
      <c r="L50" s="40" t="str">
        <f>IF(K50="","",VLOOKUP(K50,★!$D$3:$E$5,2,FALSE))</f>
        <v/>
      </c>
      <c r="M50" s="71"/>
      <c r="N50" s="295"/>
      <c r="O50" s="296"/>
    </row>
    <row r="51" spans="1:15" ht="38.1" customHeight="1">
      <c r="A51" s="37">
        <v>46</v>
      </c>
      <c r="B51" s="69"/>
      <c r="C51" s="77"/>
      <c r="D51" s="40" t="str">
        <f>IF(C51="","",VLOOKUP(C51,★!$A$3:$B$8,2,FALSE))</f>
        <v/>
      </c>
      <c r="E51" s="74"/>
      <c r="F51" s="70" t="str">
        <f>IF($E51="","",VLOOKUP($E51,顧客リスト!$A$5:$G$1042,2,FALSE))</f>
        <v/>
      </c>
      <c r="G51" s="71" t="str">
        <f>IF($E51="","",VLOOKUP($E51,顧客リスト!$A$5:$G$1042,3,FALSE))</f>
        <v/>
      </c>
      <c r="H51" s="72" t="str">
        <f>IF($E51="","",VLOOKUP($E51,顧客リスト!$A$5:$G$1042,4,FALSE))</f>
        <v/>
      </c>
      <c r="I51" s="71" t="str">
        <f>IF($E51="","",VLOOKUP($E51,顧客リスト!$A$5:$G$1042,5,FALSE))&amp;IF($E51="","",VLOOKUP($E51,顧客リスト!$A$5:$G$1042,6,FALSE))</f>
        <v/>
      </c>
      <c r="J51" s="71" t="str">
        <f>IF($E51="","",VLOOKUP($E51,顧客リスト!$A$5:$G$1042,7,FALSE))</f>
        <v/>
      </c>
      <c r="K51" s="73"/>
      <c r="L51" s="40" t="str">
        <f>IF(K51="","",VLOOKUP(K51,★!$D$3:$E$5,2,FALSE))</f>
        <v/>
      </c>
      <c r="M51" s="71"/>
      <c r="N51" s="295"/>
      <c r="O51" s="296"/>
    </row>
    <row r="52" spans="1:15" ht="38.1" customHeight="1">
      <c r="A52" s="37">
        <v>47</v>
      </c>
      <c r="B52" s="69"/>
      <c r="C52" s="77"/>
      <c r="D52" s="40" t="str">
        <f>IF(C52="","",VLOOKUP(C52,★!$A$3:$B$8,2,FALSE))</f>
        <v/>
      </c>
      <c r="E52" s="74"/>
      <c r="F52" s="70" t="str">
        <f>IF($E52="","",VLOOKUP($E52,顧客リスト!$A$5:$G$1042,2,FALSE))</f>
        <v/>
      </c>
      <c r="G52" s="71" t="str">
        <f>IF($E52="","",VLOOKUP($E52,顧客リスト!$A$5:$G$1042,3,FALSE))</f>
        <v/>
      </c>
      <c r="H52" s="72" t="str">
        <f>IF($E52="","",VLOOKUP($E52,顧客リスト!$A$5:$G$1042,4,FALSE))</f>
        <v/>
      </c>
      <c r="I52" s="71" t="str">
        <f>IF($E52="","",VLOOKUP($E52,顧客リスト!$A$5:$G$1042,5,FALSE))&amp;IF($E52="","",VLOOKUP($E52,顧客リスト!$A$5:$G$1042,6,FALSE))</f>
        <v/>
      </c>
      <c r="J52" s="71" t="str">
        <f>IF($E52="","",VLOOKUP($E52,顧客リスト!$A$5:$G$1042,7,FALSE))</f>
        <v/>
      </c>
      <c r="K52" s="73"/>
      <c r="L52" s="40" t="str">
        <f>IF(K52="","",VLOOKUP(K52,★!$D$3:$E$5,2,FALSE))</f>
        <v/>
      </c>
      <c r="M52" s="71"/>
      <c r="N52" s="295"/>
      <c r="O52" s="296"/>
    </row>
    <row r="53" spans="1:15" ht="38.1" customHeight="1">
      <c r="A53" s="37">
        <v>48</v>
      </c>
      <c r="B53" s="69"/>
      <c r="C53" s="77"/>
      <c r="D53" s="40" t="str">
        <f>IF(C53="","",VLOOKUP(C53,★!$A$3:$B$8,2,FALSE))</f>
        <v/>
      </c>
      <c r="E53" s="74"/>
      <c r="F53" s="70" t="str">
        <f>IF($E53="","",VLOOKUP($E53,顧客リスト!$A$5:$G$1042,2,FALSE))</f>
        <v/>
      </c>
      <c r="G53" s="71" t="str">
        <f>IF($E53="","",VLOOKUP($E53,顧客リスト!$A$5:$G$1042,3,FALSE))</f>
        <v/>
      </c>
      <c r="H53" s="72" t="str">
        <f>IF($E53="","",VLOOKUP($E53,顧客リスト!$A$5:$G$1042,4,FALSE))</f>
        <v/>
      </c>
      <c r="I53" s="71" t="str">
        <f>IF($E53="","",VLOOKUP($E53,顧客リスト!$A$5:$G$1042,5,FALSE))&amp;IF($E53="","",VLOOKUP($E53,顧客リスト!$A$5:$G$1042,6,FALSE))</f>
        <v/>
      </c>
      <c r="J53" s="71" t="str">
        <f>IF($E53="","",VLOOKUP($E53,顧客リスト!$A$5:$G$1042,7,FALSE))</f>
        <v/>
      </c>
      <c r="K53" s="73"/>
      <c r="L53" s="40" t="str">
        <f>IF(K53="","",VLOOKUP(K53,★!$D$3:$E$5,2,FALSE))</f>
        <v/>
      </c>
      <c r="M53" s="71"/>
      <c r="N53" s="295"/>
      <c r="O53" s="296"/>
    </row>
    <row r="54" spans="1:15" ht="38.1" customHeight="1">
      <c r="A54" s="37">
        <v>49</v>
      </c>
      <c r="B54" s="69"/>
      <c r="C54" s="77"/>
      <c r="D54" s="40" t="str">
        <f>IF(C54="","",VLOOKUP(C54,★!$A$3:$B$8,2,FALSE))</f>
        <v/>
      </c>
      <c r="E54" s="74"/>
      <c r="F54" s="70" t="str">
        <f>IF($E54="","",VLOOKUP($E54,顧客リスト!$A$5:$G$1042,2,FALSE))</f>
        <v/>
      </c>
      <c r="G54" s="71" t="str">
        <f>IF($E54="","",VLOOKUP($E54,顧客リスト!$A$5:$G$1042,3,FALSE))</f>
        <v/>
      </c>
      <c r="H54" s="72" t="str">
        <f>IF($E54="","",VLOOKUP($E54,顧客リスト!$A$5:$G$1042,4,FALSE))</f>
        <v/>
      </c>
      <c r="I54" s="71" t="str">
        <f>IF($E54="","",VLOOKUP($E54,顧客リスト!$A$5:$G$1042,5,FALSE))&amp;IF($E54="","",VLOOKUP($E54,顧客リスト!$A$5:$G$1042,6,FALSE))</f>
        <v/>
      </c>
      <c r="J54" s="71" t="str">
        <f>IF($E54="","",VLOOKUP($E54,顧客リスト!$A$5:$G$1042,7,FALSE))</f>
        <v/>
      </c>
      <c r="K54" s="73"/>
      <c r="L54" s="40" t="str">
        <f>IF(K54="","",VLOOKUP(K54,★!$D$3:$E$5,2,FALSE))</f>
        <v/>
      </c>
      <c r="M54" s="71"/>
      <c r="N54" s="295"/>
      <c r="O54" s="296"/>
    </row>
    <row r="55" spans="1:15" ht="38.1" customHeight="1">
      <c r="A55" s="37">
        <v>50</v>
      </c>
      <c r="B55" s="69"/>
      <c r="C55" s="77"/>
      <c r="D55" s="40" t="str">
        <f>IF(C55="","",VLOOKUP(C55,★!$A$3:$B$8,2,FALSE))</f>
        <v/>
      </c>
      <c r="E55" s="74"/>
      <c r="F55" s="70" t="str">
        <f>IF($E55="","",VLOOKUP($E55,顧客リスト!$A$5:$G$1042,2,FALSE))</f>
        <v/>
      </c>
      <c r="G55" s="71" t="str">
        <f>IF($E55="","",VLOOKUP($E55,顧客リスト!$A$5:$G$1042,3,FALSE))</f>
        <v/>
      </c>
      <c r="H55" s="72" t="str">
        <f>IF($E55="","",VLOOKUP($E55,顧客リスト!$A$5:$G$1042,4,FALSE))</f>
        <v/>
      </c>
      <c r="I55" s="71" t="str">
        <f>IF($E55="","",VLOOKUP($E55,顧客リスト!$A$5:$G$1042,5,FALSE))&amp;IF($E55="","",VLOOKUP($E55,顧客リスト!$A$5:$G$1042,6,FALSE))</f>
        <v/>
      </c>
      <c r="J55" s="71" t="str">
        <f>IF($E55="","",VLOOKUP($E55,顧客リスト!$A$5:$G$1042,7,FALSE))</f>
        <v/>
      </c>
      <c r="K55" s="73"/>
      <c r="L55" s="40" t="str">
        <f>IF(K55="","",VLOOKUP(K55,★!$D$3:$E$5,2,FALSE))</f>
        <v/>
      </c>
      <c r="M55" s="71"/>
      <c r="N55" s="295"/>
      <c r="O55" s="296"/>
    </row>
    <row r="56" spans="1:15" ht="38.1" customHeight="1">
      <c r="A56" s="37">
        <v>51</v>
      </c>
      <c r="B56" s="69"/>
      <c r="C56" s="77"/>
      <c r="D56" s="40" t="str">
        <f>IF(C56="","",VLOOKUP(C56,★!$A$3:$B$8,2,FALSE))</f>
        <v/>
      </c>
      <c r="E56" s="74"/>
      <c r="F56" s="70" t="str">
        <f>IF($E56="","",VLOOKUP($E56,顧客リスト!$A$5:$G$1042,2,FALSE))</f>
        <v/>
      </c>
      <c r="G56" s="71" t="str">
        <f>IF($E56="","",VLOOKUP($E56,顧客リスト!$A$5:$G$1042,3,FALSE))</f>
        <v/>
      </c>
      <c r="H56" s="72" t="str">
        <f>IF($E56="","",VLOOKUP($E56,顧客リスト!$A$5:$G$1042,4,FALSE))</f>
        <v/>
      </c>
      <c r="I56" s="71" t="str">
        <f>IF($E56="","",VLOOKUP($E56,顧客リスト!$A$5:$G$1042,5,FALSE))&amp;IF($E56="","",VLOOKUP($E56,顧客リスト!$A$5:$G$1042,6,FALSE))</f>
        <v/>
      </c>
      <c r="J56" s="71" t="str">
        <f>IF($E56="","",VLOOKUP($E56,顧客リスト!$A$5:$G$1042,7,FALSE))</f>
        <v/>
      </c>
      <c r="K56" s="73"/>
      <c r="L56" s="40" t="str">
        <f>IF(K56="","",VLOOKUP(K56,★!$D$3:$E$5,2,FALSE))</f>
        <v/>
      </c>
      <c r="M56" s="71"/>
      <c r="N56" s="295"/>
      <c r="O56" s="296"/>
    </row>
    <row r="57" spans="1:15" ht="38.1" customHeight="1">
      <c r="A57" s="37">
        <v>52</v>
      </c>
      <c r="B57" s="69"/>
      <c r="C57" s="77"/>
      <c r="D57" s="40" t="str">
        <f>IF(C57="","",VLOOKUP(C57,★!$A$3:$B$8,2,FALSE))</f>
        <v/>
      </c>
      <c r="E57" s="74"/>
      <c r="F57" s="70" t="str">
        <f>IF($E57="","",VLOOKUP($E57,顧客リスト!$A$5:$G$1042,2,FALSE))</f>
        <v/>
      </c>
      <c r="G57" s="71" t="str">
        <f>IF($E57="","",VLOOKUP($E57,顧客リスト!$A$5:$G$1042,3,FALSE))</f>
        <v/>
      </c>
      <c r="H57" s="72" t="str">
        <f>IF($E57="","",VLOOKUP($E57,顧客リスト!$A$5:$G$1042,4,FALSE))</f>
        <v/>
      </c>
      <c r="I57" s="71" t="str">
        <f>IF($E57="","",VLOOKUP($E57,顧客リスト!$A$5:$G$1042,5,FALSE))&amp;IF($E57="","",VLOOKUP($E57,顧客リスト!$A$5:$G$1042,6,FALSE))</f>
        <v/>
      </c>
      <c r="J57" s="71" t="str">
        <f>IF($E57="","",VLOOKUP($E57,顧客リスト!$A$5:$G$1042,7,FALSE))</f>
        <v/>
      </c>
      <c r="K57" s="73"/>
      <c r="L57" s="40" t="str">
        <f>IF(K57="","",VLOOKUP(K57,★!$D$3:$E$5,2,FALSE))</f>
        <v/>
      </c>
      <c r="M57" s="71"/>
      <c r="N57" s="295"/>
      <c r="O57" s="296"/>
    </row>
    <row r="58" spans="1:15" ht="38.1" customHeight="1">
      <c r="A58" s="37">
        <v>53</v>
      </c>
      <c r="B58" s="69"/>
      <c r="C58" s="77"/>
      <c r="D58" s="40" t="str">
        <f>IF(C58="","",VLOOKUP(C58,★!$A$3:$B$8,2,FALSE))</f>
        <v/>
      </c>
      <c r="E58" s="74"/>
      <c r="F58" s="70" t="str">
        <f>IF($E58="","",VLOOKUP($E58,顧客リスト!$A$5:$G$1042,2,FALSE))</f>
        <v/>
      </c>
      <c r="G58" s="71" t="str">
        <f>IF($E58="","",VLOOKUP($E58,顧客リスト!$A$5:$G$1042,3,FALSE))</f>
        <v/>
      </c>
      <c r="H58" s="72" t="str">
        <f>IF($E58="","",VLOOKUP($E58,顧客リスト!$A$5:$G$1042,4,FALSE))</f>
        <v/>
      </c>
      <c r="I58" s="71" t="str">
        <f>IF($E58="","",VLOOKUP($E58,顧客リスト!$A$5:$G$1042,5,FALSE))&amp;IF($E58="","",VLOOKUP($E58,顧客リスト!$A$5:$G$1042,6,FALSE))</f>
        <v/>
      </c>
      <c r="J58" s="71" t="str">
        <f>IF($E58="","",VLOOKUP($E58,顧客リスト!$A$5:$G$1042,7,FALSE))</f>
        <v/>
      </c>
      <c r="K58" s="73"/>
      <c r="L58" s="40" t="str">
        <f>IF(K58="","",VLOOKUP(K58,★!$D$3:$E$5,2,FALSE))</f>
        <v/>
      </c>
      <c r="M58" s="71"/>
      <c r="N58" s="295"/>
      <c r="O58" s="296"/>
    </row>
    <row r="59" spans="1:15" ht="38.1" customHeight="1">
      <c r="A59" s="37">
        <v>54</v>
      </c>
      <c r="B59" s="69"/>
      <c r="C59" s="77"/>
      <c r="D59" s="40" t="str">
        <f>IF(C59="","",VLOOKUP(C59,★!$A$3:$B$8,2,FALSE))</f>
        <v/>
      </c>
      <c r="E59" s="74"/>
      <c r="F59" s="70" t="str">
        <f>IF($E59="","",VLOOKUP($E59,顧客リスト!$A$5:$G$1042,2,FALSE))</f>
        <v/>
      </c>
      <c r="G59" s="71" t="str">
        <f>IF($E59="","",VLOOKUP($E59,顧客リスト!$A$5:$G$1042,3,FALSE))</f>
        <v/>
      </c>
      <c r="H59" s="72" t="str">
        <f>IF($E59="","",VLOOKUP($E59,顧客リスト!$A$5:$G$1042,4,FALSE))</f>
        <v/>
      </c>
      <c r="I59" s="71" t="str">
        <f>IF($E59="","",VLOOKUP($E59,顧客リスト!$A$5:$G$1042,5,FALSE))&amp;IF($E59="","",VLOOKUP($E59,顧客リスト!$A$5:$G$1042,6,FALSE))</f>
        <v/>
      </c>
      <c r="J59" s="71" t="str">
        <f>IF($E59="","",VLOOKUP($E59,顧客リスト!$A$5:$G$1042,7,FALSE))</f>
        <v/>
      </c>
      <c r="K59" s="73"/>
      <c r="L59" s="40" t="str">
        <f>IF(K59="","",VLOOKUP(K59,★!$D$3:$E$5,2,FALSE))</f>
        <v/>
      </c>
      <c r="M59" s="71"/>
      <c r="N59" s="295"/>
      <c r="O59" s="296"/>
    </row>
    <row r="60" spans="1:15" ht="38.1" customHeight="1">
      <c r="A60" s="37">
        <v>55</v>
      </c>
      <c r="B60" s="69"/>
      <c r="C60" s="77"/>
      <c r="D60" s="40" t="str">
        <f>IF(C60="","",VLOOKUP(C60,★!$A$3:$B$8,2,FALSE))</f>
        <v/>
      </c>
      <c r="E60" s="74"/>
      <c r="F60" s="70" t="str">
        <f>IF($E60="","",VLOOKUP($E60,顧客リスト!$A$5:$G$1042,2,FALSE))</f>
        <v/>
      </c>
      <c r="G60" s="71" t="str">
        <f>IF($E60="","",VLOOKUP($E60,顧客リスト!$A$5:$G$1042,3,FALSE))</f>
        <v/>
      </c>
      <c r="H60" s="72" t="str">
        <f>IF($E60="","",VLOOKUP($E60,顧客リスト!$A$5:$G$1042,4,FALSE))</f>
        <v/>
      </c>
      <c r="I60" s="71" t="str">
        <f>IF($E60="","",VLOOKUP($E60,顧客リスト!$A$5:$G$1042,5,FALSE))&amp;IF($E60="","",VLOOKUP($E60,顧客リスト!$A$5:$G$1042,6,FALSE))</f>
        <v/>
      </c>
      <c r="J60" s="71" t="str">
        <f>IF($E60="","",VLOOKUP($E60,顧客リスト!$A$5:$G$1042,7,FALSE))</f>
        <v/>
      </c>
      <c r="K60" s="73"/>
      <c r="L60" s="40" t="str">
        <f>IF(K60="","",VLOOKUP(K60,★!$D$3:$E$5,2,FALSE))</f>
        <v/>
      </c>
      <c r="M60" s="71"/>
      <c r="N60" s="295"/>
      <c r="O60" s="296"/>
    </row>
    <row r="61" spans="1:15" ht="38.1" customHeight="1">
      <c r="A61" s="37">
        <v>56</v>
      </c>
      <c r="B61" s="69"/>
      <c r="C61" s="77"/>
      <c r="D61" s="40" t="str">
        <f>IF(C61="","",VLOOKUP(C61,★!$A$3:$B$8,2,FALSE))</f>
        <v/>
      </c>
      <c r="E61" s="74"/>
      <c r="F61" s="70" t="str">
        <f>IF($E61="","",VLOOKUP($E61,顧客リスト!$A$5:$G$1042,2,FALSE))</f>
        <v/>
      </c>
      <c r="G61" s="71" t="str">
        <f>IF($E61="","",VLOOKUP($E61,顧客リスト!$A$5:$G$1042,3,FALSE))</f>
        <v/>
      </c>
      <c r="H61" s="72" t="str">
        <f>IF($E61="","",VLOOKUP($E61,顧客リスト!$A$5:$G$1042,4,FALSE))</f>
        <v/>
      </c>
      <c r="I61" s="71" t="str">
        <f>IF($E61="","",VLOOKUP($E61,顧客リスト!$A$5:$G$1042,5,FALSE))&amp;IF($E61="","",VLOOKUP($E61,顧客リスト!$A$5:$G$1042,6,FALSE))</f>
        <v/>
      </c>
      <c r="J61" s="71" t="str">
        <f>IF($E61="","",VLOOKUP($E61,顧客リスト!$A$5:$G$1042,7,FALSE))</f>
        <v/>
      </c>
      <c r="K61" s="73"/>
      <c r="L61" s="40" t="str">
        <f>IF(K61="","",VLOOKUP(K61,★!$D$3:$E$5,2,FALSE))</f>
        <v/>
      </c>
      <c r="M61" s="71"/>
      <c r="N61" s="295"/>
      <c r="O61" s="296"/>
    </row>
    <row r="62" spans="1:15" ht="38.1" customHeight="1">
      <c r="A62" s="37">
        <v>57</v>
      </c>
      <c r="B62" s="69"/>
      <c r="C62" s="77"/>
      <c r="D62" s="40" t="str">
        <f>IF(C62="","",VLOOKUP(C62,★!$A$3:$B$8,2,FALSE))</f>
        <v/>
      </c>
      <c r="E62" s="74"/>
      <c r="F62" s="70" t="str">
        <f>IF($E62="","",VLOOKUP($E62,顧客リスト!$A$5:$G$1042,2,FALSE))</f>
        <v/>
      </c>
      <c r="G62" s="71" t="str">
        <f>IF($E62="","",VLOOKUP($E62,顧客リスト!$A$5:$G$1042,3,FALSE))</f>
        <v/>
      </c>
      <c r="H62" s="72" t="str">
        <f>IF($E62="","",VLOOKUP($E62,顧客リスト!$A$5:$G$1042,4,FALSE))</f>
        <v/>
      </c>
      <c r="I62" s="71" t="str">
        <f>IF($E62="","",VLOOKUP($E62,顧客リスト!$A$5:$G$1042,5,FALSE))&amp;IF($E62="","",VLOOKUP($E62,顧客リスト!$A$5:$G$1042,6,FALSE))</f>
        <v/>
      </c>
      <c r="J62" s="71" t="str">
        <f>IF($E62="","",VLOOKUP($E62,顧客リスト!$A$5:$G$1042,7,FALSE))</f>
        <v/>
      </c>
      <c r="K62" s="73"/>
      <c r="L62" s="40" t="str">
        <f>IF(K62="","",VLOOKUP(K62,★!$D$3:$E$5,2,FALSE))</f>
        <v/>
      </c>
      <c r="M62" s="71"/>
      <c r="N62" s="295"/>
      <c r="O62" s="296"/>
    </row>
    <row r="63" spans="1:15" ht="38.1" customHeight="1">
      <c r="A63" s="37">
        <v>58</v>
      </c>
      <c r="B63" s="69"/>
      <c r="C63" s="77"/>
      <c r="D63" s="40" t="str">
        <f>IF(C63="","",VLOOKUP(C63,★!$A$3:$B$8,2,FALSE))</f>
        <v/>
      </c>
      <c r="E63" s="74"/>
      <c r="F63" s="70" t="str">
        <f>IF($E63="","",VLOOKUP($E63,顧客リスト!$A$5:$G$1042,2,FALSE))</f>
        <v/>
      </c>
      <c r="G63" s="71" t="str">
        <f>IF($E63="","",VLOOKUP($E63,顧客リスト!$A$5:$G$1042,3,FALSE))</f>
        <v/>
      </c>
      <c r="H63" s="72" t="str">
        <f>IF($E63="","",VLOOKUP($E63,顧客リスト!$A$5:$G$1042,4,FALSE))</f>
        <v/>
      </c>
      <c r="I63" s="71" t="str">
        <f>IF($E63="","",VLOOKUP($E63,顧客リスト!$A$5:$G$1042,5,FALSE))&amp;IF($E63="","",VLOOKUP($E63,顧客リスト!$A$5:$G$1042,6,FALSE))</f>
        <v/>
      </c>
      <c r="J63" s="71" t="str">
        <f>IF($E63="","",VLOOKUP($E63,顧客リスト!$A$5:$G$1042,7,FALSE))</f>
        <v/>
      </c>
      <c r="K63" s="73"/>
      <c r="L63" s="40" t="str">
        <f>IF(K63="","",VLOOKUP(K63,★!$D$3:$E$5,2,FALSE))</f>
        <v/>
      </c>
      <c r="M63" s="71"/>
      <c r="N63" s="295"/>
      <c r="O63" s="296"/>
    </row>
    <row r="64" spans="1:15" ht="38.1" customHeight="1">
      <c r="A64" s="37">
        <v>59</v>
      </c>
      <c r="B64" s="69"/>
      <c r="C64" s="77"/>
      <c r="D64" s="40" t="str">
        <f>IF(C64="","",VLOOKUP(C64,★!$A$3:$B$8,2,FALSE))</f>
        <v/>
      </c>
      <c r="E64" s="74"/>
      <c r="F64" s="70" t="str">
        <f>IF($E64="","",VLOOKUP($E64,顧客リスト!$A$5:$G$1042,2,FALSE))</f>
        <v/>
      </c>
      <c r="G64" s="71" t="str">
        <f>IF($E64="","",VLOOKUP($E64,顧客リスト!$A$5:$G$1042,3,FALSE))</f>
        <v/>
      </c>
      <c r="H64" s="72" t="str">
        <f>IF($E64="","",VLOOKUP($E64,顧客リスト!$A$5:$G$1042,4,FALSE))</f>
        <v/>
      </c>
      <c r="I64" s="71" t="str">
        <f>IF($E64="","",VLOOKUP($E64,顧客リスト!$A$5:$G$1042,5,FALSE))&amp;IF($E64="","",VLOOKUP($E64,顧客リスト!$A$5:$G$1042,6,FALSE))</f>
        <v/>
      </c>
      <c r="J64" s="71" t="str">
        <f>IF($E64="","",VLOOKUP($E64,顧客リスト!$A$5:$G$1042,7,FALSE))</f>
        <v/>
      </c>
      <c r="K64" s="73"/>
      <c r="L64" s="40" t="str">
        <f>IF(K64="","",VLOOKUP(K64,★!$D$3:$E$5,2,FALSE))</f>
        <v/>
      </c>
      <c r="M64" s="71"/>
      <c r="N64" s="295"/>
      <c r="O64" s="296"/>
    </row>
    <row r="65" spans="1:15" ht="38.1" customHeight="1">
      <c r="A65" s="37">
        <v>60</v>
      </c>
      <c r="B65" s="69"/>
      <c r="C65" s="77"/>
      <c r="D65" s="40" t="str">
        <f>IF(C65="","",VLOOKUP(C65,★!$A$3:$B$8,2,FALSE))</f>
        <v/>
      </c>
      <c r="E65" s="74"/>
      <c r="F65" s="70" t="str">
        <f>IF($E65="","",VLOOKUP($E65,顧客リスト!$A$5:$G$1042,2,FALSE))</f>
        <v/>
      </c>
      <c r="G65" s="71" t="str">
        <f>IF($E65="","",VLOOKUP($E65,顧客リスト!$A$5:$G$1042,3,FALSE))</f>
        <v/>
      </c>
      <c r="H65" s="72" t="str">
        <f>IF($E65="","",VLOOKUP($E65,顧客リスト!$A$5:$G$1042,4,FALSE))</f>
        <v/>
      </c>
      <c r="I65" s="71" t="str">
        <f>IF($E65="","",VLOOKUP($E65,顧客リスト!$A$5:$G$1042,5,FALSE))&amp;IF($E65="","",VLOOKUP($E65,顧客リスト!$A$5:$G$1042,6,FALSE))</f>
        <v/>
      </c>
      <c r="J65" s="71" t="str">
        <f>IF($E65="","",VLOOKUP($E65,顧客リスト!$A$5:$G$1042,7,FALSE))</f>
        <v/>
      </c>
      <c r="K65" s="73"/>
      <c r="L65" s="40" t="str">
        <f>IF(K65="","",VLOOKUP(K65,★!$D$3:$E$5,2,FALSE))</f>
        <v/>
      </c>
      <c r="M65" s="71"/>
      <c r="N65" s="295"/>
      <c r="O65" s="296"/>
    </row>
    <row r="66" spans="1:15" ht="38.1" customHeight="1">
      <c r="A66" s="37">
        <v>61</v>
      </c>
      <c r="B66" s="69"/>
      <c r="C66" s="77"/>
      <c r="D66" s="40" t="str">
        <f>IF(C66="","",VLOOKUP(C66,★!$A$3:$B$8,2,FALSE))</f>
        <v/>
      </c>
      <c r="E66" s="74"/>
      <c r="F66" s="70" t="str">
        <f>IF($E66="","",VLOOKUP($E66,顧客リスト!$A$5:$G$1042,2,FALSE))</f>
        <v/>
      </c>
      <c r="G66" s="71" t="str">
        <f>IF($E66="","",VLOOKUP($E66,顧客リスト!$A$5:$G$1042,3,FALSE))</f>
        <v/>
      </c>
      <c r="H66" s="72" t="str">
        <f>IF($E66="","",VLOOKUP($E66,顧客リスト!$A$5:$G$1042,4,FALSE))</f>
        <v/>
      </c>
      <c r="I66" s="71" t="str">
        <f>IF($E66="","",VLOOKUP($E66,顧客リスト!$A$5:$G$1042,5,FALSE))&amp;IF($E66="","",VLOOKUP($E66,顧客リスト!$A$5:$G$1042,6,FALSE))</f>
        <v/>
      </c>
      <c r="J66" s="71" t="str">
        <f>IF($E66="","",VLOOKUP($E66,顧客リスト!$A$5:$G$1042,7,FALSE))</f>
        <v/>
      </c>
      <c r="K66" s="73"/>
      <c r="L66" s="40" t="str">
        <f>IF(K66="","",VLOOKUP(K66,★!$D$3:$E$5,2,FALSE))</f>
        <v/>
      </c>
      <c r="M66" s="71"/>
      <c r="N66" s="295"/>
      <c r="O66" s="296"/>
    </row>
    <row r="67" spans="1:15" ht="38.1" customHeight="1">
      <c r="A67" s="37">
        <v>62</v>
      </c>
      <c r="B67" s="69"/>
      <c r="C67" s="77"/>
      <c r="D67" s="40" t="str">
        <f>IF(C67="","",VLOOKUP(C67,★!$A$3:$B$8,2,FALSE))</f>
        <v/>
      </c>
      <c r="E67" s="74"/>
      <c r="F67" s="70" t="str">
        <f>IF($E67="","",VLOOKUP($E67,顧客リスト!$A$5:$G$1042,2,FALSE))</f>
        <v/>
      </c>
      <c r="G67" s="71" t="str">
        <f>IF($E67="","",VLOOKUP($E67,顧客リスト!$A$5:$G$1042,3,FALSE))</f>
        <v/>
      </c>
      <c r="H67" s="72" t="str">
        <f>IF($E67="","",VLOOKUP($E67,顧客リスト!$A$5:$G$1042,4,FALSE))</f>
        <v/>
      </c>
      <c r="I67" s="71" t="str">
        <f>IF($E67="","",VLOOKUP($E67,顧客リスト!$A$5:$G$1042,5,FALSE))&amp;IF($E67="","",VLOOKUP($E67,顧客リスト!$A$5:$G$1042,6,FALSE))</f>
        <v/>
      </c>
      <c r="J67" s="71" t="str">
        <f>IF($E67="","",VLOOKUP($E67,顧客リスト!$A$5:$G$1042,7,FALSE))</f>
        <v/>
      </c>
      <c r="K67" s="73"/>
      <c r="L67" s="40" t="str">
        <f>IF(K67="","",VLOOKUP(K67,★!$D$3:$E$5,2,FALSE))</f>
        <v/>
      </c>
      <c r="M67" s="71"/>
      <c r="N67" s="295"/>
      <c r="O67" s="296"/>
    </row>
    <row r="68" spans="1:15" ht="38.1" customHeight="1">
      <c r="A68" s="37">
        <v>63</v>
      </c>
      <c r="B68" s="69"/>
      <c r="C68" s="77"/>
      <c r="D68" s="40" t="str">
        <f>IF(C68="","",VLOOKUP(C68,★!$A$3:$B$8,2,FALSE))</f>
        <v/>
      </c>
      <c r="E68" s="74"/>
      <c r="F68" s="70" t="str">
        <f>IF($E68="","",VLOOKUP($E68,顧客リスト!$A$5:$G$1042,2,FALSE))</f>
        <v/>
      </c>
      <c r="G68" s="71" t="str">
        <f>IF($E68="","",VLOOKUP($E68,顧客リスト!$A$5:$G$1042,3,FALSE))</f>
        <v/>
      </c>
      <c r="H68" s="72" t="str">
        <f>IF($E68="","",VLOOKUP($E68,顧客リスト!$A$5:$G$1042,4,FALSE))</f>
        <v/>
      </c>
      <c r="I68" s="71" t="str">
        <f>IF($E68="","",VLOOKUP($E68,顧客リスト!$A$5:$G$1042,5,FALSE))&amp;IF($E68="","",VLOOKUP($E68,顧客リスト!$A$5:$G$1042,6,FALSE))</f>
        <v/>
      </c>
      <c r="J68" s="71" t="str">
        <f>IF($E68="","",VLOOKUP($E68,顧客リスト!$A$5:$G$1042,7,FALSE))</f>
        <v/>
      </c>
      <c r="K68" s="73"/>
      <c r="L68" s="40" t="str">
        <f>IF(K68="","",VLOOKUP(K68,★!$D$3:$E$5,2,FALSE))</f>
        <v/>
      </c>
      <c r="M68" s="71"/>
      <c r="N68" s="295"/>
      <c r="O68" s="296"/>
    </row>
    <row r="69" spans="1:15" ht="38.1" customHeight="1">
      <c r="A69" s="37">
        <v>64</v>
      </c>
      <c r="B69" s="69"/>
      <c r="C69" s="77"/>
      <c r="D69" s="40" t="str">
        <f>IF(C69="","",VLOOKUP(C69,★!$A$3:$B$8,2,FALSE))</f>
        <v/>
      </c>
      <c r="E69" s="74"/>
      <c r="F69" s="70" t="str">
        <f>IF($E69="","",VLOOKUP($E69,顧客リスト!$A$5:$G$1042,2,FALSE))</f>
        <v/>
      </c>
      <c r="G69" s="71" t="str">
        <f>IF($E69="","",VLOOKUP($E69,顧客リスト!$A$5:$G$1042,3,FALSE))</f>
        <v/>
      </c>
      <c r="H69" s="72" t="str">
        <f>IF($E69="","",VLOOKUP($E69,顧客リスト!$A$5:$G$1042,4,FALSE))</f>
        <v/>
      </c>
      <c r="I69" s="71" t="str">
        <f>IF($E69="","",VLOOKUP($E69,顧客リスト!$A$5:$G$1042,5,FALSE))&amp;IF($E69="","",VLOOKUP($E69,顧客リスト!$A$5:$G$1042,6,FALSE))</f>
        <v/>
      </c>
      <c r="J69" s="71" t="str">
        <f>IF($E69="","",VLOOKUP($E69,顧客リスト!$A$5:$G$1042,7,FALSE))</f>
        <v/>
      </c>
      <c r="K69" s="73"/>
      <c r="L69" s="40" t="str">
        <f>IF(K69="","",VLOOKUP(K69,★!$D$3:$E$5,2,FALSE))</f>
        <v/>
      </c>
      <c r="M69" s="71"/>
      <c r="N69" s="295"/>
      <c r="O69" s="296"/>
    </row>
    <row r="70" spans="1:15" ht="38.1" customHeight="1">
      <c r="A70" s="37">
        <v>65</v>
      </c>
      <c r="B70" s="69"/>
      <c r="C70" s="77"/>
      <c r="D70" s="40" t="str">
        <f>IF(C70="","",VLOOKUP(C70,★!$A$3:$B$8,2,FALSE))</f>
        <v/>
      </c>
      <c r="E70" s="74"/>
      <c r="F70" s="70" t="str">
        <f>IF($E70="","",VLOOKUP($E70,顧客リスト!$A$5:$G$1042,2,FALSE))</f>
        <v/>
      </c>
      <c r="G70" s="71" t="str">
        <f>IF($E70="","",VLOOKUP($E70,顧客リスト!$A$5:$G$1042,3,FALSE))</f>
        <v/>
      </c>
      <c r="H70" s="72" t="str">
        <f>IF($E70="","",VLOOKUP($E70,顧客リスト!$A$5:$G$1042,4,FALSE))</f>
        <v/>
      </c>
      <c r="I70" s="71" t="str">
        <f>IF($E70="","",VLOOKUP($E70,顧客リスト!$A$5:$G$1042,5,FALSE))&amp;IF($E70="","",VLOOKUP($E70,顧客リスト!$A$5:$G$1042,6,FALSE))</f>
        <v/>
      </c>
      <c r="J70" s="71" t="str">
        <f>IF($E70="","",VLOOKUP($E70,顧客リスト!$A$5:$G$1042,7,FALSE))</f>
        <v/>
      </c>
      <c r="K70" s="73"/>
      <c r="L70" s="40" t="str">
        <f>IF(K70="","",VLOOKUP(K70,★!$D$3:$E$5,2,FALSE))</f>
        <v/>
      </c>
      <c r="M70" s="71"/>
      <c r="N70" s="295"/>
      <c r="O70" s="296"/>
    </row>
    <row r="71" spans="1:15" ht="38.1" customHeight="1">
      <c r="A71" s="37">
        <v>66</v>
      </c>
      <c r="B71" s="69"/>
      <c r="C71" s="77"/>
      <c r="D71" s="40" t="str">
        <f>IF(C71="","",VLOOKUP(C71,★!$A$3:$B$8,2,FALSE))</f>
        <v/>
      </c>
      <c r="E71" s="74"/>
      <c r="F71" s="70" t="str">
        <f>IF($E71="","",VLOOKUP($E71,顧客リスト!$A$5:$G$1042,2,FALSE))</f>
        <v/>
      </c>
      <c r="G71" s="71" t="str">
        <f>IF($E71="","",VLOOKUP($E71,顧客リスト!$A$5:$G$1042,3,FALSE))</f>
        <v/>
      </c>
      <c r="H71" s="72" t="str">
        <f>IF($E71="","",VLOOKUP($E71,顧客リスト!$A$5:$G$1042,4,FALSE))</f>
        <v/>
      </c>
      <c r="I71" s="71" t="str">
        <f>IF($E71="","",VLOOKUP($E71,顧客リスト!$A$5:$G$1042,5,FALSE))&amp;IF($E71="","",VLOOKUP($E71,顧客リスト!$A$5:$G$1042,6,FALSE))</f>
        <v/>
      </c>
      <c r="J71" s="71" t="str">
        <f>IF($E71="","",VLOOKUP($E71,顧客リスト!$A$5:$G$1042,7,FALSE))</f>
        <v/>
      </c>
      <c r="K71" s="73"/>
      <c r="L71" s="40" t="str">
        <f>IF(K71="","",VLOOKUP(K71,★!$D$3:$E$5,2,FALSE))</f>
        <v/>
      </c>
      <c r="M71" s="71"/>
      <c r="N71" s="295"/>
      <c r="O71" s="296"/>
    </row>
    <row r="72" spans="1:15" ht="38.1" customHeight="1">
      <c r="A72" s="37">
        <v>67</v>
      </c>
      <c r="B72" s="69"/>
      <c r="C72" s="77"/>
      <c r="D72" s="40" t="str">
        <f>IF(C72="","",VLOOKUP(C72,★!$A$3:$B$8,2,FALSE))</f>
        <v/>
      </c>
      <c r="E72" s="74"/>
      <c r="F72" s="70" t="str">
        <f>IF($E72="","",VLOOKUP($E72,顧客リスト!$A$5:$G$1042,2,FALSE))</f>
        <v/>
      </c>
      <c r="G72" s="71" t="str">
        <f>IF($E72="","",VLOOKUP($E72,顧客リスト!$A$5:$G$1042,3,FALSE))</f>
        <v/>
      </c>
      <c r="H72" s="72" t="str">
        <f>IF($E72="","",VLOOKUP($E72,顧客リスト!$A$5:$G$1042,4,FALSE))</f>
        <v/>
      </c>
      <c r="I72" s="71" t="str">
        <f>IF($E72="","",VLOOKUP($E72,顧客リスト!$A$5:$G$1042,5,FALSE))&amp;IF($E72="","",VLOOKUP($E72,顧客リスト!$A$5:$G$1042,6,FALSE))</f>
        <v/>
      </c>
      <c r="J72" s="71" t="str">
        <f>IF($E72="","",VLOOKUP($E72,顧客リスト!$A$5:$G$1042,7,FALSE))</f>
        <v/>
      </c>
      <c r="K72" s="73"/>
      <c r="L72" s="40" t="str">
        <f>IF(K72="","",VLOOKUP(K72,★!$D$3:$E$5,2,FALSE))</f>
        <v/>
      </c>
      <c r="M72" s="71"/>
      <c r="N72" s="295"/>
      <c r="O72" s="296"/>
    </row>
    <row r="73" spans="1:15" ht="38.1" customHeight="1">
      <c r="A73" s="37">
        <v>68</v>
      </c>
      <c r="B73" s="69"/>
      <c r="C73" s="77"/>
      <c r="D73" s="40" t="str">
        <f>IF(C73="","",VLOOKUP(C73,★!$A$3:$B$8,2,FALSE))</f>
        <v/>
      </c>
      <c r="E73" s="74"/>
      <c r="F73" s="70" t="str">
        <f>IF($E73="","",VLOOKUP($E73,顧客リスト!$A$5:$G$1042,2,FALSE))</f>
        <v/>
      </c>
      <c r="G73" s="71" t="str">
        <f>IF($E73="","",VLOOKUP($E73,顧客リスト!$A$5:$G$1042,3,FALSE))</f>
        <v/>
      </c>
      <c r="H73" s="72" t="str">
        <f>IF($E73="","",VLOOKUP($E73,顧客リスト!$A$5:$G$1042,4,FALSE))</f>
        <v/>
      </c>
      <c r="I73" s="71" t="str">
        <f>IF($E73="","",VLOOKUP($E73,顧客リスト!$A$5:$G$1042,5,FALSE))&amp;IF($E73="","",VLOOKUP($E73,顧客リスト!$A$5:$G$1042,6,FALSE))</f>
        <v/>
      </c>
      <c r="J73" s="71" t="str">
        <f>IF($E73="","",VLOOKUP($E73,顧客リスト!$A$5:$G$1042,7,FALSE))</f>
        <v/>
      </c>
      <c r="K73" s="73"/>
      <c r="L73" s="40" t="str">
        <f>IF(K73="","",VLOOKUP(K73,★!$D$3:$E$5,2,FALSE))</f>
        <v/>
      </c>
      <c r="M73" s="71"/>
      <c r="N73" s="295"/>
      <c r="O73" s="296"/>
    </row>
    <row r="74" spans="1:15" ht="38.1" customHeight="1">
      <c r="A74" s="37">
        <v>69</v>
      </c>
      <c r="B74" s="69"/>
      <c r="C74" s="77"/>
      <c r="D74" s="40" t="str">
        <f>IF(C74="","",VLOOKUP(C74,★!$A$3:$B$8,2,FALSE))</f>
        <v/>
      </c>
      <c r="E74" s="74"/>
      <c r="F74" s="70" t="str">
        <f>IF($E74="","",VLOOKUP($E74,顧客リスト!$A$5:$G$1042,2,FALSE))</f>
        <v/>
      </c>
      <c r="G74" s="71" t="str">
        <f>IF($E74="","",VLOOKUP($E74,顧客リスト!$A$5:$G$1042,3,FALSE))</f>
        <v/>
      </c>
      <c r="H74" s="72" t="str">
        <f>IF($E74="","",VLOOKUP($E74,顧客リスト!$A$5:$G$1042,4,FALSE))</f>
        <v/>
      </c>
      <c r="I74" s="71" t="str">
        <f>IF($E74="","",VLOOKUP($E74,顧客リスト!$A$5:$G$1042,5,FALSE))&amp;IF($E74="","",VLOOKUP($E74,顧客リスト!$A$5:$G$1042,6,FALSE))</f>
        <v/>
      </c>
      <c r="J74" s="71" t="str">
        <f>IF($E74="","",VLOOKUP($E74,顧客リスト!$A$5:$G$1042,7,FALSE))</f>
        <v/>
      </c>
      <c r="K74" s="73"/>
      <c r="L74" s="40" t="str">
        <f>IF(K74="","",VLOOKUP(K74,★!$D$3:$E$5,2,FALSE))</f>
        <v/>
      </c>
      <c r="M74" s="71"/>
      <c r="N74" s="295"/>
      <c r="O74" s="296"/>
    </row>
    <row r="75" spans="1:15" ht="38.1" customHeight="1">
      <c r="A75" s="37">
        <v>70</v>
      </c>
      <c r="B75" s="69"/>
      <c r="C75" s="77"/>
      <c r="D75" s="40" t="str">
        <f>IF(C75="","",VLOOKUP(C75,★!$A$3:$B$8,2,FALSE))</f>
        <v/>
      </c>
      <c r="E75" s="74"/>
      <c r="F75" s="70" t="str">
        <f>IF($E75="","",VLOOKUP($E75,顧客リスト!$A$5:$G$1042,2,FALSE))</f>
        <v/>
      </c>
      <c r="G75" s="71" t="str">
        <f>IF($E75="","",VLOOKUP($E75,顧客リスト!$A$5:$G$1042,3,FALSE))</f>
        <v/>
      </c>
      <c r="H75" s="72" t="str">
        <f>IF($E75="","",VLOOKUP($E75,顧客リスト!$A$5:$G$1042,4,FALSE))</f>
        <v/>
      </c>
      <c r="I75" s="71" t="str">
        <f>IF($E75="","",VLOOKUP($E75,顧客リスト!$A$5:$G$1042,5,FALSE))&amp;IF($E75="","",VLOOKUP($E75,顧客リスト!$A$5:$G$1042,6,FALSE))</f>
        <v/>
      </c>
      <c r="J75" s="71" t="str">
        <f>IF($E75="","",VLOOKUP($E75,顧客リスト!$A$5:$G$1042,7,FALSE))</f>
        <v/>
      </c>
      <c r="K75" s="73"/>
      <c r="L75" s="40" t="str">
        <f>IF(K75="","",VLOOKUP(K75,★!$D$3:$E$5,2,FALSE))</f>
        <v/>
      </c>
      <c r="M75" s="71"/>
      <c r="N75" s="295"/>
      <c r="O75" s="296"/>
    </row>
    <row r="76" spans="1:15" ht="38.1" customHeight="1">
      <c r="A76" s="37">
        <v>71</v>
      </c>
      <c r="B76" s="69"/>
      <c r="C76" s="77"/>
      <c r="D76" s="40" t="str">
        <f>IF(C76="","",VLOOKUP(C76,★!$A$3:$B$8,2,FALSE))</f>
        <v/>
      </c>
      <c r="E76" s="74"/>
      <c r="F76" s="70" t="str">
        <f>IF($E76="","",VLOOKUP($E76,顧客リスト!$A$5:$G$1042,2,FALSE))</f>
        <v/>
      </c>
      <c r="G76" s="71" t="str">
        <f>IF($E76="","",VLOOKUP($E76,顧客リスト!$A$5:$G$1042,3,FALSE))</f>
        <v/>
      </c>
      <c r="H76" s="72" t="str">
        <f>IF($E76="","",VLOOKUP($E76,顧客リスト!$A$5:$G$1042,4,FALSE))</f>
        <v/>
      </c>
      <c r="I76" s="71" t="str">
        <f>IF($E76="","",VLOOKUP($E76,顧客リスト!$A$5:$G$1042,5,FALSE))&amp;IF($E76="","",VLOOKUP($E76,顧客リスト!$A$5:$G$1042,6,FALSE))</f>
        <v/>
      </c>
      <c r="J76" s="71" t="str">
        <f>IF($E76="","",VLOOKUP($E76,顧客リスト!$A$5:$G$1042,7,FALSE))</f>
        <v/>
      </c>
      <c r="K76" s="73"/>
      <c r="L76" s="40" t="str">
        <f>IF(K76="","",VLOOKUP(K76,★!$D$3:$E$5,2,FALSE))</f>
        <v/>
      </c>
      <c r="M76" s="71"/>
      <c r="N76" s="295"/>
      <c r="O76" s="296"/>
    </row>
    <row r="77" spans="1:15" ht="38.1" customHeight="1">
      <c r="A77" s="37">
        <v>72</v>
      </c>
      <c r="B77" s="69"/>
      <c r="C77" s="77"/>
      <c r="D77" s="40" t="str">
        <f>IF(C77="","",VLOOKUP(C77,★!$A$3:$B$8,2,FALSE))</f>
        <v/>
      </c>
      <c r="E77" s="74"/>
      <c r="F77" s="70" t="str">
        <f>IF($E77="","",VLOOKUP($E77,顧客リスト!$A$5:$G$1042,2,FALSE))</f>
        <v/>
      </c>
      <c r="G77" s="71" t="str">
        <f>IF($E77="","",VLOOKUP($E77,顧客リスト!$A$5:$G$1042,3,FALSE))</f>
        <v/>
      </c>
      <c r="H77" s="72" t="str">
        <f>IF($E77="","",VLOOKUP($E77,顧客リスト!$A$5:$G$1042,4,FALSE))</f>
        <v/>
      </c>
      <c r="I77" s="71" t="str">
        <f>IF($E77="","",VLOOKUP($E77,顧客リスト!$A$5:$G$1042,5,FALSE))&amp;IF($E77="","",VLOOKUP($E77,顧客リスト!$A$5:$G$1042,6,FALSE))</f>
        <v/>
      </c>
      <c r="J77" s="71" t="str">
        <f>IF($E77="","",VLOOKUP($E77,顧客リスト!$A$5:$G$1042,7,FALSE))</f>
        <v/>
      </c>
      <c r="K77" s="73"/>
      <c r="L77" s="40" t="str">
        <f>IF(K77="","",VLOOKUP(K77,★!$D$3:$E$5,2,FALSE))</f>
        <v/>
      </c>
      <c r="M77" s="71"/>
      <c r="N77" s="295"/>
      <c r="O77" s="296"/>
    </row>
    <row r="78" spans="1:15" ht="38.1" customHeight="1">
      <c r="A78" s="37">
        <v>73</v>
      </c>
      <c r="B78" s="69"/>
      <c r="C78" s="77"/>
      <c r="D78" s="40" t="str">
        <f>IF(C78="","",VLOOKUP(C78,★!$A$3:$B$8,2,FALSE))</f>
        <v/>
      </c>
      <c r="E78" s="74"/>
      <c r="F78" s="70" t="str">
        <f>IF($E78="","",VLOOKUP($E78,顧客リスト!$A$5:$G$1042,2,FALSE))</f>
        <v/>
      </c>
      <c r="G78" s="71" t="str">
        <f>IF($E78="","",VLOOKUP($E78,顧客リスト!$A$5:$G$1042,3,FALSE))</f>
        <v/>
      </c>
      <c r="H78" s="72" t="str">
        <f>IF($E78="","",VLOOKUP($E78,顧客リスト!$A$5:$G$1042,4,FALSE))</f>
        <v/>
      </c>
      <c r="I78" s="71" t="str">
        <f>IF($E78="","",VLOOKUP($E78,顧客リスト!$A$5:$G$1042,5,FALSE))&amp;IF($E78="","",VLOOKUP($E78,顧客リスト!$A$5:$G$1042,6,FALSE))</f>
        <v/>
      </c>
      <c r="J78" s="71" t="str">
        <f>IF($E78="","",VLOOKUP($E78,顧客リスト!$A$5:$G$1042,7,FALSE))</f>
        <v/>
      </c>
      <c r="K78" s="73"/>
      <c r="L78" s="40" t="str">
        <f>IF(K78="","",VLOOKUP(K78,★!$D$3:$E$5,2,FALSE))</f>
        <v/>
      </c>
      <c r="M78" s="71"/>
      <c r="N78" s="295"/>
      <c r="O78" s="296"/>
    </row>
    <row r="79" spans="1:15" ht="38.1" customHeight="1">
      <c r="A79" s="37">
        <v>74</v>
      </c>
      <c r="B79" s="69"/>
      <c r="C79" s="77"/>
      <c r="D79" s="40" t="str">
        <f>IF(C79="","",VLOOKUP(C79,★!$A$3:$B$8,2,FALSE))</f>
        <v/>
      </c>
      <c r="E79" s="74"/>
      <c r="F79" s="70" t="str">
        <f>IF($E79="","",VLOOKUP($E79,顧客リスト!$A$5:$G$1042,2,FALSE))</f>
        <v/>
      </c>
      <c r="G79" s="71" t="str">
        <f>IF($E79="","",VLOOKUP($E79,顧客リスト!$A$5:$G$1042,3,FALSE))</f>
        <v/>
      </c>
      <c r="H79" s="72" t="str">
        <f>IF($E79="","",VLOOKUP($E79,顧客リスト!$A$5:$G$1042,4,FALSE))</f>
        <v/>
      </c>
      <c r="I79" s="71" t="str">
        <f>IF($E79="","",VLOOKUP($E79,顧客リスト!$A$5:$G$1042,5,FALSE))&amp;IF($E79="","",VLOOKUP($E79,顧客リスト!$A$5:$G$1042,6,FALSE))</f>
        <v/>
      </c>
      <c r="J79" s="71" t="str">
        <f>IF($E79="","",VLOOKUP($E79,顧客リスト!$A$5:$G$1042,7,FALSE))</f>
        <v/>
      </c>
      <c r="K79" s="73"/>
      <c r="L79" s="40" t="str">
        <f>IF(K79="","",VLOOKUP(K79,★!$D$3:$E$5,2,FALSE))</f>
        <v/>
      </c>
      <c r="M79" s="71"/>
      <c r="N79" s="295"/>
      <c r="O79" s="296"/>
    </row>
    <row r="80" spans="1:15" ht="38.1" customHeight="1">
      <c r="A80" s="37">
        <v>75</v>
      </c>
      <c r="B80" s="69"/>
      <c r="C80" s="77"/>
      <c r="D80" s="40" t="str">
        <f>IF(C80="","",VLOOKUP(C80,★!$A$3:$B$8,2,FALSE))</f>
        <v/>
      </c>
      <c r="E80" s="74"/>
      <c r="F80" s="70" t="str">
        <f>IF($E80="","",VLOOKUP($E80,顧客リスト!$A$5:$G$1042,2,FALSE))</f>
        <v/>
      </c>
      <c r="G80" s="71" t="str">
        <f>IF($E80="","",VLOOKUP($E80,顧客リスト!$A$5:$G$1042,3,FALSE))</f>
        <v/>
      </c>
      <c r="H80" s="72" t="str">
        <f>IF($E80="","",VLOOKUP($E80,顧客リスト!$A$5:$G$1042,4,FALSE))</f>
        <v/>
      </c>
      <c r="I80" s="71" t="str">
        <f>IF($E80="","",VLOOKUP($E80,顧客リスト!$A$5:$G$1042,5,FALSE))&amp;IF($E80="","",VLOOKUP($E80,顧客リスト!$A$5:$G$1042,6,FALSE))</f>
        <v/>
      </c>
      <c r="J80" s="71" t="str">
        <f>IF($E80="","",VLOOKUP($E80,顧客リスト!$A$5:$G$1042,7,FALSE))</f>
        <v/>
      </c>
      <c r="K80" s="73"/>
      <c r="L80" s="40" t="str">
        <f>IF(K80="","",VLOOKUP(K80,★!$D$3:$E$5,2,FALSE))</f>
        <v/>
      </c>
      <c r="M80" s="71"/>
      <c r="N80" s="295"/>
      <c r="O80" s="296"/>
    </row>
    <row r="81" spans="1:15" ht="38.1" customHeight="1">
      <c r="A81" s="37">
        <v>76</v>
      </c>
      <c r="B81" s="69"/>
      <c r="C81" s="77"/>
      <c r="D81" s="40" t="str">
        <f>IF(C81="","",VLOOKUP(C81,★!$A$3:$B$8,2,FALSE))</f>
        <v/>
      </c>
      <c r="E81" s="74"/>
      <c r="F81" s="70" t="str">
        <f>IF($E81="","",VLOOKUP($E81,顧客リスト!$A$5:$G$1042,2,FALSE))</f>
        <v/>
      </c>
      <c r="G81" s="71" t="str">
        <f>IF($E81="","",VLOOKUP($E81,顧客リスト!$A$5:$G$1042,3,FALSE))</f>
        <v/>
      </c>
      <c r="H81" s="72" t="str">
        <f>IF($E81="","",VLOOKUP($E81,顧客リスト!$A$5:$G$1042,4,FALSE))</f>
        <v/>
      </c>
      <c r="I81" s="71" t="str">
        <f>IF($E81="","",VLOOKUP($E81,顧客リスト!$A$5:$G$1042,5,FALSE))&amp;IF($E81="","",VLOOKUP($E81,顧客リスト!$A$5:$G$1042,6,FALSE))</f>
        <v/>
      </c>
      <c r="J81" s="71" t="str">
        <f>IF($E81="","",VLOOKUP($E81,顧客リスト!$A$5:$G$1042,7,FALSE))</f>
        <v/>
      </c>
      <c r="K81" s="73"/>
      <c r="L81" s="40" t="str">
        <f>IF(K81="","",VLOOKUP(K81,★!$D$3:$E$5,2,FALSE))</f>
        <v/>
      </c>
      <c r="M81" s="71"/>
      <c r="N81" s="295"/>
      <c r="O81" s="296"/>
    </row>
    <row r="82" spans="1:15" ht="38.1" customHeight="1">
      <c r="A82" s="37">
        <v>77</v>
      </c>
      <c r="B82" s="69"/>
      <c r="C82" s="77"/>
      <c r="D82" s="40" t="str">
        <f>IF(C82="","",VLOOKUP(C82,★!$A$3:$B$8,2,FALSE))</f>
        <v/>
      </c>
      <c r="E82" s="74"/>
      <c r="F82" s="70" t="str">
        <f>IF($E82="","",VLOOKUP($E82,顧客リスト!$A$5:$G$1042,2,FALSE))</f>
        <v/>
      </c>
      <c r="G82" s="71" t="str">
        <f>IF($E82="","",VLOOKUP($E82,顧客リスト!$A$5:$G$1042,3,FALSE))</f>
        <v/>
      </c>
      <c r="H82" s="72" t="str">
        <f>IF($E82="","",VLOOKUP($E82,顧客リスト!$A$5:$G$1042,4,FALSE))</f>
        <v/>
      </c>
      <c r="I82" s="71" t="str">
        <f>IF($E82="","",VLOOKUP($E82,顧客リスト!$A$5:$G$1042,5,FALSE))&amp;IF($E82="","",VLOOKUP($E82,顧客リスト!$A$5:$G$1042,6,FALSE))</f>
        <v/>
      </c>
      <c r="J82" s="71" t="str">
        <f>IF($E82="","",VLOOKUP($E82,顧客リスト!$A$5:$G$1042,7,FALSE))</f>
        <v/>
      </c>
      <c r="K82" s="73"/>
      <c r="L82" s="40" t="str">
        <f>IF(K82="","",VLOOKUP(K82,★!$D$3:$E$5,2,FALSE))</f>
        <v/>
      </c>
      <c r="M82" s="71"/>
      <c r="N82" s="295"/>
      <c r="O82" s="296"/>
    </row>
    <row r="83" spans="1:15" ht="38.1" customHeight="1">
      <c r="A83" s="37">
        <v>78</v>
      </c>
      <c r="B83" s="69"/>
      <c r="C83" s="77"/>
      <c r="D83" s="40" t="str">
        <f>IF(C83="","",VLOOKUP(C83,★!$A$3:$B$8,2,FALSE))</f>
        <v/>
      </c>
      <c r="E83" s="74"/>
      <c r="F83" s="70" t="str">
        <f>IF($E83="","",VLOOKUP($E83,顧客リスト!$A$5:$G$1042,2,FALSE))</f>
        <v/>
      </c>
      <c r="G83" s="71" t="str">
        <f>IF($E83="","",VLOOKUP($E83,顧客リスト!$A$5:$G$1042,3,FALSE))</f>
        <v/>
      </c>
      <c r="H83" s="72" t="str">
        <f>IF($E83="","",VLOOKUP($E83,顧客リスト!$A$5:$G$1042,4,FALSE))</f>
        <v/>
      </c>
      <c r="I83" s="71" t="str">
        <f>IF($E83="","",VLOOKUP($E83,顧客リスト!$A$5:$G$1042,5,FALSE))&amp;IF($E83="","",VLOOKUP($E83,顧客リスト!$A$5:$G$1042,6,FALSE))</f>
        <v/>
      </c>
      <c r="J83" s="71" t="str">
        <f>IF($E83="","",VLOOKUP($E83,顧客リスト!$A$5:$G$1042,7,FALSE))</f>
        <v/>
      </c>
      <c r="K83" s="73"/>
      <c r="L83" s="40" t="str">
        <f>IF(K83="","",VLOOKUP(K83,★!$D$3:$E$5,2,FALSE))</f>
        <v/>
      </c>
      <c r="M83" s="71"/>
      <c r="N83" s="295"/>
      <c r="O83" s="296"/>
    </row>
    <row r="84" spans="1:15" ht="38.1" customHeight="1">
      <c r="A84" s="37">
        <v>79</v>
      </c>
      <c r="B84" s="69"/>
      <c r="C84" s="77"/>
      <c r="D84" s="40" t="str">
        <f>IF(C84="","",VLOOKUP(C84,★!$A$3:$B$8,2,FALSE))</f>
        <v/>
      </c>
      <c r="E84" s="74"/>
      <c r="F84" s="70" t="str">
        <f>IF($E84="","",VLOOKUP($E84,顧客リスト!$A$5:$G$1042,2,FALSE))</f>
        <v/>
      </c>
      <c r="G84" s="71" t="str">
        <f>IF($E84="","",VLOOKUP($E84,顧客リスト!$A$5:$G$1042,3,FALSE))</f>
        <v/>
      </c>
      <c r="H84" s="72" t="str">
        <f>IF($E84="","",VLOOKUP($E84,顧客リスト!$A$5:$G$1042,4,FALSE))</f>
        <v/>
      </c>
      <c r="I84" s="71" t="str">
        <f>IF($E84="","",VLOOKUP($E84,顧客リスト!$A$5:$G$1042,5,FALSE))&amp;IF($E84="","",VLOOKUP($E84,顧客リスト!$A$5:$G$1042,6,FALSE))</f>
        <v/>
      </c>
      <c r="J84" s="71" t="str">
        <f>IF($E84="","",VLOOKUP($E84,顧客リスト!$A$5:$G$1042,7,FALSE))</f>
        <v/>
      </c>
      <c r="K84" s="73"/>
      <c r="L84" s="40" t="str">
        <f>IF(K84="","",VLOOKUP(K84,★!$D$3:$E$5,2,FALSE))</f>
        <v/>
      </c>
      <c r="M84" s="71"/>
      <c r="N84" s="295"/>
      <c r="O84" s="296"/>
    </row>
    <row r="85" spans="1:15" ht="38.1" customHeight="1">
      <c r="A85" s="37">
        <v>80</v>
      </c>
      <c r="B85" s="69"/>
      <c r="C85" s="77"/>
      <c r="D85" s="40" t="str">
        <f>IF(C85="","",VLOOKUP(C85,★!$A$3:$B$8,2,FALSE))</f>
        <v/>
      </c>
      <c r="E85" s="74"/>
      <c r="F85" s="70" t="str">
        <f>IF($E85="","",VLOOKUP($E85,顧客リスト!$A$5:$G$1042,2,FALSE))</f>
        <v/>
      </c>
      <c r="G85" s="71" t="str">
        <f>IF($E85="","",VLOOKUP($E85,顧客リスト!$A$5:$G$1042,3,FALSE))</f>
        <v/>
      </c>
      <c r="H85" s="72" t="str">
        <f>IF($E85="","",VLOOKUP($E85,顧客リスト!$A$5:$G$1042,4,FALSE))</f>
        <v/>
      </c>
      <c r="I85" s="71" t="str">
        <f>IF($E85="","",VLOOKUP($E85,顧客リスト!$A$5:$G$1042,5,FALSE))&amp;IF($E85="","",VLOOKUP($E85,顧客リスト!$A$5:$G$1042,6,FALSE))</f>
        <v/>
      </c>
      <c r="J85" s="71" t="str">
        <f>IF($E85="","",VLOOKUP($E85,顧客リスト!$A$5:$G$1042,7,FALSE))</f>
        <v/>
      </c>
      <c r="K85" s="73"/>
      <c r="L85" s="40" t="str">
        <f>IF(K85="","",VLOOKUP(K85,★!$D$3:$E$5,2,FALSE))</f>
        <v/>
      </c>
      <c r="M85" s="71"/>
      <c r="N85" s="295"/>
      <c r="O85" s="296"/>
    </row>
    <row r="86" spans="1:15" ht="38.1" customHeight="1">
      <c r="A86" s="37">
        <v>81</v>
      </c>
      <c r="B86" s="69"/>
      <c r="C86" s="77"/>
      <c r="D86" s="40" t="str">
        <f>IF(C86="","",VLOOKUP(C86,★!$A$3:$B$8,2,FALSE))</f>
        <v/>
      </c>
      <c r="E86" s="74"/>
      <c r="F86" s="70" t="str">
        <f>IF($E86="","",VLOOKUP($E86,顧客リスト!$A$5:$G$1042,2,FALSE))</f>
        <v/>
      </c>
      <c r="G86" s="71" t="str">
        <f>IF($E86="","",VLOOKUP($E86,顧客リスト!$A$5:$G$1042,3,FALSE))</f>
        <v/>
      </c>
      <c r="H86" s="72" t="str">
        <f>IF($E86="","",VLOOKUP($E86,顧客リスト!$A$5:$G$1042,4,FALSE))</f>
        <v/>
      </c>
      <c r="I86" s="71" t="str">
        <f>IF($E86="","",VLOOKUP($E86,顧客リスト!$A$5:$G$1042,5,FALSE))&amp;IF($E86="","",VLOOKUP($E86,顧客リスト!$A$5:$G$1042,6,FALSE))</f>
        <v/>
      </c>
      <c r="J86" s="71" t="str">
        <f>IF($E86="","",VLOOKUP($E86,顧客リスト!$A$5:$G$1042,7,FALSE))</f>
        <v/>
      </c>
      <c r="K86" s="73"/>
      <c r="L86" s="40" t="str">
        <f>IF(K86="","",VLOOKUP(K86,★!$D$3:$E$5,2,FALSE))</f>
        <v/>
      </c>
      <c r="M86" s="71"/>
      <c r="N86" s="295"/>
      <c r="O86" s="296"/>
    </row>
    <row r="87" spans="1:15" ht="38.1" customHeight="1">
      <c r="A87" s="37">
        <v>82</v>
      </c>
      <c r="B87" s="69"/>
      <c r="C87" s="77"/>
      <c r="D87" s="40" t="str">
        <f>IF(C87="","",VLOOKUP(C87,★!$A$3:$B$8,2,FALSE))</f>
        <v/>
      </c>
      <c r="E87" s="74"/>
      <c r="F87" s="70" t="str">
        <f>IF($E87="","",VLOOKUP($E87,顧客リスト!$A$5:$G$1042,2,FALSE))</f>
        <v/>
      </c>
      <c r="G87" s="71" t="str">
        <f>IF($E87="","",VLOOKUP($E87,顧客リスト!$A$5:$G$1042,3,FALSE))</f>
        <v/>
      </c>
      <c r="H87" s="72" t="str">
        <f>IF($E87="","",VLOOKUP($E87,顧客リスト!$A$5:$G$1042,4,FALSE))</f>
        <v/>
      </c>
      <c r="I87" s="71" t="str">
        <f>IF($E87="","",VLOOKUP($E87,顧客リスト!$A$5:$G$1042,5,FALSE))&amp;IF($E87="","",VLOOKUP($E87,顧客リスト!$A$5:$G$1042,6,FALSE))</f>
        <v/>
      </c>
      <c r="J87" s="71" t="str">
        <f>IF($E87="","",VLOOKUP($E87,顧客リスト!$A$5:$G$1042,7,FALSE))</f>
        <v/>
      </c>
      <c r="K87" s="73"/>
      <c r="L87" s="40" t="str">
        <f>IF(K87="","",VLOOKUP(K87,★!$D$3:$E$5,2,FALSE))</f>
        <v/>
      </c>
      <c r="M87" s="71"/>
      <c r="N87" s="295"/>
      <c r="O87" s="296"/>
    </row>
    <row r="88" spans="1:15" ht="38.1" customHeight="1">
      <c r="A88" s="37">
        <v>83</v>
      </c>
      <c r="B88" s="69"/>
      <c r="C88" s="77"/>
      <c r="D88" s="40" t="str">
        <f>IF(C88="","",VLOOKUP(C88,★!$A$3:$B$8,2,FALSE))</f>
        <v/>
      </c>
      <c r="E88" s="74"/>
      <c r="F88" s="70" t="str">
        <f>IF($E88="","",VLOOKUP($E88,顧客リスト!$A$5:$G$1042,2,FALSE))</f>
        <v/>
      </c>
      <c r="G88" s="71" t="str">
        <f>IF($E88="","",VLOOKUP($E88,顧客リスト!$A$5:$G$1042,3,FALSE))</f>
        <v/>
      </c>
      <c r="H88" s="72" t="str">
        <f>IF($E88="","",VLOOKUP($E88,顧客リスト!$A$5:$G$1042,4,FALSE))</f>
        <v/>
      </c>
      <c r="I88" s="71" t="str">
        <f>IF($E88="","",VLOOKUP($E88,顧客リスト!$A$5:$G$1042,5,FALSE))&amp;IF($E88="","",VLOOKUP($E88,顧客リスト!$A$5:$G$1042,6,FALSE))</f>
        <v/>
      </c>
      <c r="J88" s="71" t="str">
        <f>IF($E88="","",VLOOKUP($E88,顧客リスト!$A$5:$G$1042,7,FALSE))</f>
        <v/>
      </c>
      <c r="K88" s="73"/>
      <c r="L88" s="40" t="str">
        <f>IF(K88="","",VLOOKUP(K88,★!$D$3:$E$5,2,FALSE))</f>
        <v/>
      </c>
      <c r="M88" s="71"/>
      <c r="N88" s="295"/>
      <c r="O88" s="296"/>
    </row>
    <row r="89" spans="1:15" ht="38.1" customHeight="1">
      <c r="A89" s="37">
        <v>84</v>
      </c>
      <c r="B89" s="69"/>
      <c r="C89" s="77"/>
      <c r="D89" s="40" t="str">
        <f>IF(C89="","",VLOOKUP(C89,★!$A$3:$B$8,2,FALSE))</f>
        <v/>
      </c>
      <c r="E89" s="74"/>
      <c r="F89" s="70" t="str">
        <f>IF($E89="","",VLOOKUP($E89,顧客リスト!$A$5:$G$1042,2,FALSE))</f>
        <v/>
      </c>
      <c r="G89" s="71" t="str">
        <f>IF($E89="","",VLOOKUP($E89,顧客リスト!$A$5:$G$1042,3,FALSE))</f>
        <v/>
      </c>
      <c r="H89" s="72" t="str">
        <f>IF($E89="","",VLOOKUP($E89,顧客リスト!$A$5:$G$1042,4,FALSE))</f>
        <v/>
      </c>
      <c r="I89" s="71" t="str">
        <f>IF($E89="","",VLOOKUP($E89,顧客リスト!$A$5:$G$1042,5,FALSE))&amp;IF($E89="","",VLOOKUP($E89,顧客リスト!$A$5:$G$1042,6,FALSE))</f>
        <v/>
      </c>
      <c r="J89" s="71" t="str">
        <f>IF($E89="","",VLOOKUP($E89,顧客リスト!$A$5:$G$1042,7,FALSE))</f>
        <v/>
      </c>
      <c r="K89" s="73"/>
      <c r="L89" s="40" t="str">
        <f>IF(K89="","",VLOOKUP(K89,★!$D$3:$E$5,2,FALSE))</f>
        <v/>
      </c>
      <c r="M89" s="71"/>
      <c r="N89" s="295"/>
      <c r="O89" s="296"/>
    </row>
    <row r="90" spans="1:15" ht="38.1" customHeight="1">
      <c r="A90" s="37">
        <v>85</v>
      </c>
      <c r="B90" s="69"/>
      <c r="C90" s="77"/>
      <c r="D90" s="40" t="str">
        <f>IF(C90="","",VLOOKUP(C90,★!$A$3:$B$8,2,FALSE))</f>
        <v/>
      </c>
      <c r="E90" s="74"/>
      <c r="F90" s="70" t="str">
        <f>IF($E90="","",VLOOKUP($E90,顧客リスト!$A$5:$G$1042,2,FALSE))</f>
        <v/>
      </c>
      <c r="G90" s="71" t="str">
        <f>IF($E90="","",VLOOKUP($E90,顧客リスト!$A$5:$G$1042,3,FALSE))</f>
        <v/>
      </c>
      <c r="H90" s="72" t="str">
        <f>IF($E90="","",VLOOKUP($E90,顧客リスト!$A$5:$G$1042,4,FALSE))</f>
        <v/>
      </c>
      <c r="I90" s="71" t="str">
        <f>IF($E90="","",VLOOKUP($E90,顧客リスト!$A$5:$G$1042,5,FALSE))&amp;IF($E90="","",VLOOKUP($E90,顧客リスト!$A$5:$G$1042,6,FALSE))</f>
        <v/>
      </c>
      <c r="J90" s="71" t="str">
        <f>IF($E90="","",VLOOKUP($E90,顧客リスト!$A$5:$G$1042,7,FALSE))</f>
        <v/>
      </c>
      <c r="K90" s="73"/>
      <c r="L90" s="40" t="str">
        <f>IF(K90="","",VLOOKUP(K90,★!$D$3:$E$5,2,FALSE))</f>
        <v/>
      </c>
      <c r="M90" s="71"/>
      <c r="N90" s="295"/>
      <c r="O90" s="296"/>
    </row>
    <row r="91" spans="1:15" ht="38.1" customHeight="1">
      <c r="A91" s="37">
        <v>86</v>
      </c>
      <c r="B91" s="69"/>
      <c r="C91" s="77"/>
      <c r="D91" s="40" t="str">
        <f>IF(C91="","",VLOOKUP(C91,★!$A$3:$B$8,2,FALSE))</f>
        <v/>
      </c>
      <c r="E91" s="74"/>
      <c r="F91" s="70" t="str">
        <f>IF($E91="","",VLOOKUP($E91,顧客リスト!$A$5:$G$1042,2,FALSE))</f>
        <v/>
      </c>
      <c r="G91" s="71" t="str">
        <f>IF($E91="","",VLOOKUP($E91,顧客リスト!$A$5:$G$1042,3,FALSE))</f>
        <v/>
      </c>
      <c r="H91" s="72" t="str">
        <f>IF($E91="","",VLOOKUP($E91,顧客リスト!$A$5:$G$1042,4,FALSE))</f>
        <v/>
      </c>
      <c r="I91" s="71" t="str">
        <f>IF($E91="","",VLOOKUP($E91,顧客リスト!$A$5:$G$1042,5,FALSE))&amp;IF($E91="","",VLOOKUP($E91,顧客リスト!$A$5:$G$1042,6,FALSE))</f>
        <v/>
      </c>
      <c r="J91" s="71" t="str">
        <f>IF($E91="","",VLOOKUP($E91,顧客リスト!$A$5:$G$1042,7,FALSE))</f>
        <v/>
      </c>
      <c r="K91" s="73"/>
      <c r="L91" s="40" t="str">
        <f>IF(K91="","",VLOOKUP(K91,★!$D$3:$E$5,2,FALSE))</f>
        <v/>
      </c>
      <c r="M91" s="71"/>
      <c r="N91" s="295"/>
      <c r="O91" s="296"/>
    </row>
    <row r="92" spans="1:15" ht="38.1" customHeight="1">
      <c r="A92" s="37">
        <v>87</v>
      </c>
      <c r="B92" s="69"/>
      <c r="C92" s="77"/>
      <c r="D92" s="40" t="str">
        <f>IF(C92="","",VLOOKUP(C92,★!$A$3:$B$8,2,FALSE))</f>
        <v/>
      </c>
      <c r="E92" s="74"/>
      <c r="F92" s="70" t="str">
        <f>IF($E92="","",VLOOKUP($E92,顧客リスト!$A$5:$G$1042,2,FALSE))</f>
        <v/>
      </c>
      <c r="G92" s="71" t="str">
        <f>IF($E92="","",VLOOKUP($E92,顧客リスト!$A$5:$G$1042,3,FALSE))</f>
        <v/>
      </c>
      <c r="H92" s="72" t="str">
        <f>IF($E92="","",VLOOKUP($E92,顧客リスト!$A$5:$G$1042,4,FALSE))</f>
        <v/>
      </c>
      <c r="I92" s="71" t="str">
        <f>IF($E92="","",VLOOKUP($E92,顧客リスト!$A$5:$G$1042,5,FALSE))&amp;IF($E92="","",VLOOKUP($E92,顧客リスト!$A$5:$G$1042,6,FALSE))</f>
        <v/>
      </c>
      <c r="J92" s="71" t="str">
        <f>IF($E92="","",VLOOKUP($E92,顧客リスト!$A$5:$G$1042,7,FALSE))</f>
        <v/>
      </c>
      <c r="K92" s="73"/>
      <c r="L92" s="40" t="str">
        <f>IF(K92="","",VLOOKUP(K92,★!$D$3:$E$5,2,FALSE))</f>
        <v/>
      </c>
      <c r="M92" s="71"/>
      <c r="N92" s="295"/>
      <c r="O92" s="296"/>
    </row>
    <row r="93" spans="1:15" ht="38.1" customHeight="1">
      <c r="A93" s="37">
        <v>88</v>
      </c>
      <c r="B93" s="69"/>
      <c r="C93" s="77"/>
      <c r="D93" s="40" t="str">
        <f>IF(C93="","",VLOOKUP(C93,★!$A$3:$B$8,2,FALSE))</f>
        <v/>
      </c>
      <c r="E93" s="74"/>
      <c r="F93" s="70" t="str">
        <f>IF($E93="","",VLOOKUP($E93,顧客リスト!$A$5:$G$1042,2,FALSE))</f>
        <v/>
      </c>
      <c r="G93" s="71" t="str">
        <f>IF($E93="","",VLOOKUP($E93,顧客リスト!$A$5:$G$1042,3,FALSE))</f>
        <v/>
      </c>
      <c r="H93" s="72" t="str">
        <f>IF($E93="","",VLOOKUP($E93,顧客リスト!$A$5:$G$1042,4,FALSE))</f>
        <v/>
      </c>
      <c r="I93" s="71" t="str">
        <f>IF($E93="","",VLOOKUP($E93,顧客リスト!$A$5:$G$1042,5,FALSE))&amp;IF($E93="","",VLOOKUP($E93,顧客リスト!$A$5:$G$1042,6,FALSE))</f>
        <v/>
      </c>
      <c r="J93" s="71" t="str">
        <f>IF($E93="","",VLOOKUP($E93,顧客リスト!$A$5:$G$1042,7,FALSE))</f>
        <v/>
      </c>
      <c r="K93" s="73"/>
      <c r="L93" s="40" t="str">
        <f>IF(K93="","",VLOOKUP(K93,★!$D$3:$E$5,2,FALSE))</f>
        <v/>
      </c>
      <c r="M93" s="71"/>
      <c r="N93" s="295"/>
      <c r="O93" s="296"/>
    </row>
    <row r="94" spans="1:15" ht="38.1" customHeight="1">
      <c r="A94" s="37">
        <v>89</v>
      </c>
      <c r="B94" s="69"/>
      <c r="C94" s="77"/>
      <c r="D94" s="40" t="str">
        <f>IF(C94="","",VLOOKUP(C94,★!$A$3:$B$8,2,FALSE))</f>
        <v/>
      </c>
      <c r="E94" s="74"/>
      <c r="F94" s="70" t="str">
        <f>IF($E94="","",VLOOKUP($E94,顧客リスト!$A$5:$G$1042,2,FALSE))</f>
        <v/>
      </c>
      <c r="G94" s="71" t="str">
        <f>IF($E94="","",VLOOKUP($E94,顧客リスト!$A$5:$G$1042,3,FALSE))</f>
        <v/>
      </c>
      <c r="H94" s="72" t="str">
        <f>IF($E94="","",VLOOKUP($E94,顧客リスト!$A$5:$G$1042,4,FALSE))</f>
        <v/>
      </c>
      <c r="I94" s="71" t="str">
        <f>IF($E94="","",VLOOKUP($E94,顧客リスト!$A$5:$G$1042,5,FALSE))&amp;IF($E94="","",VLOOKUP($E94,顧客リスト!$A$5:$G$1042,6,FALSE))</f>
        <v/>
      </c>
      <c r="J94" s="71" t="str">
        <f>IF($E94="","",VLOOKUP($E94,顧客リスト!$A$5:$G$1042,7,FALSE))</f>
        <v/>
      </c>
      <c r="K94" s="73"/>
      <c r="L94" s="40" t="str">
        <f>IF(K94="","",VLOOKUP(K94,★!$D$3:$E$5,2,FALSE))</f>
        <v/>
      </c>
      <c r="M94" s="71"/>
      <c r="N94" s="295"/>
      <c r="O94" s="296"/>
    </row>
    <row r="95" spans="1:15" ht="38.1" customHeight="1">
      <c r="A95" s="37">
        <v>90</v>
      </c>
      <c r="B95" s="69"/>
      <c r="C95" s="77"/>
      <c r="D95" s="40" t="str">
        <f>IF(C95="","",VLOOKUP(C95,★!$A$3:$B$8,2,FALSE))</f>
        <v/>
      </c>
      <c r="E95" s="74"/>
      <c r="F95" s="70" t="str">
        <f>IF($E95="","",VLOOKUP($E95,顧客リスト!$A$5:$G$1042,2,FALSE))</f>
        <v/>
      </c>
      <c r="G95" s="71" t="str">
        <f>IF($E95="","",VLOOKUP($E95,顧客リスト!$A$5:$G$1042,3,FALSE))</f>
        <v/>
      </c>
      <c r="H95" s="72" t="str">
        <f>IF($E95="","",VLOOKUP($E95,顧客リスト!$A$5:$G$1042,4,FALSE))</f>
        <v/>
      </c>
      <c r="I95" s="71" t="str">
        <f>IF($E95="","",VLOOKUP($E95,顧客リスト!$A$5:$G$1042,5,FALSE))&amp;IF($E95="","",VLOOKUP($E95,顧客リスト!$A$5:$G$1042,6,FALSE))</f>
        <v/>
      </c>
      <c r="J95" s="71" t="str">
        <f>IF($E95="","",VLOOKUP($E95,顧客リスト!$A$5:$G$1042,7,FALSE))</f>
        <v/>
      </c>
      <c r="K95" s="73"/>
      <c r="L95" s="40" t="str">
        <f>IF(K95="","",VLOOKUP(K95,★!$D$3:$E$5,2,FALSE))</f>
        <v/>
      </c>
      <c r="M95" s="71"/>
      <c r="N95" s="295"/>
      <c r="O95" s="296"/>
    </row>
    <row r="96" spans="1:15" ht="38.1" customHeight="1">
      <c r="A96" s="37">
        <v>91</v>
      </c>
      <c r="B96" s="69"/>
      <c r="C96" s="77"/>
      <c r="D96" s="40" t="str">
        <f>IF(C96="","",VLOOKUP(C96,★!$A$3:$B$8,2,FALSE))</f>
        <v/>
      </c>
      <c r="E96" s="74"/>
      <c r="F96" s="70" t="str">
        <f>IF($E96="","",VLOOKUP($E96,顧客リスト!$A$5:$G$1042,2,FALSE))</f>
        <v/>
      </c>
      <c r="G96" s="71" t="str">
        <f>IF($E96="","",VLOOKUP($E96,顧客リスト!$A$5:$G$1042,3,FALSE))</f>
        <v/>
      </c>
      <c r="H96" s="72" t="str">
        <f>IF($E96="","",VLOOKUP($E96,顧客リスト!$A$5:$G$1042,4,FALSE))</f>
        <v/>
      </c>
      <c r="I96" s="71" t="str">
        <f>IF($E96="","",VLOOKUP($E96,顧客リスト!$A$5:$G$1042,5,FALSE))&amp;IF($E96="","",VLOOKUP($E96,顧客リスト!$A$5:$G$1042,6,FALSE))</f>
        <v/>
      </c>
      <c r="J96" s="71" t="str">
        <f>IF($E96="","",VLOOKUP($E96,顧客リスト!$A$5:$G$1042,7,FALSE))</f>
        <v/>
      </c>
      <c r="K96" s="73"/>
      <c r="L96" s="40" t="str">
        <f>IF(K96="","",VLOOKUP(K96,★!$D$3:$E$5,2,FALSE))</f>
        <v/>
      </c>
      <c r="M96" s="71"/>
      <c r="N96" s="295"/>
      <c r="O96" s="296"/>
    </row>
    <row r="97" spans="1:15" ht="38.1" customHeight="1">
      <c r="A97" s="37">
        <v>92</v>
      </c>
      <c r="B97" s="69"/>
      <c r="C97" s="77"/>
      <c r="D97" s="40" t="str">
        <f>IF(C97="","",VLOOKUP(C97,★!$A$3:$B$8,2,FALSE))</f>
        <v/>
      </c>
      <c r="E97" s="74"/>
      <c r="F97" s="70" t="str">
        <f>IF($E97="","",VLOOKUP($E97,顧客リスト!$A$5:$G$1042,2,FALSE))</f>
        <v/>
      </c>
      <c r="G97" s="71" t="str">
        <f>IF($E97="","",VLOOKUP($E97,顧客リスト!$A$5:$G$1042,3,FALSE))</f>
        <v/>
      </c>
      <c r="H97" s="72" t="str">
        <f>IF($E97="","",VLOOKUP($E97,顧客リスト!$A$5:$G$1042,4,FALSE))</f>
        <v/>
      </c>
      <c r="I97" s="71" t="str">
        <f>IF($E97="","",VLOOKUP($E97,顧客リスト!$A$5:$G$1042,5,FALSE))&amp;IF($E97="","",VLOOKUP($E97,顧客リスト!$A$5:$G$1042,6,FALSE))</f>
        <v/>
      </c>
      <c r="J97" s="71" t="str">
        <f>IF($E97="","",VLOOKUP($E97,顧客リスト!$A$5:$G$1042,7,FALSE))</f>
        <v/>
      </c>
      <c r="K97" s="73"/>
      <c r="L97" s="40" t="str">
        <f>IF(K97="","",VLOOKUP(K97,★!$D$3:$E$5,2,FALSE))</f>
        <v/>
      </c>
      <c r="M97" s="71"/>
      <c r="N97" s="295"/>
      <c r="O97" s="296"/>
    </row>
    <row r="98" spans="1:15" ht="38.1" customHeight="1">
      <c r="A98" s="37">
        <v>93</v>
      </c>
      <c r="B98" s="69"/>
      <c r="C98" s="77"/>
      <c r="D98" s="40" t="str">
        <f>IF(C98="","",VLOOKUP(C98,★!$A$3:$B$8,2,FALSE))</f>
        <v/>
      </c>
      <c r="E98" s="74"/>
      <c r="F98" s="70" t="str">
        <f>IF($E98="","",VLOOKUP($E98,顧客リスト!$A$5:$G$1042,2,FALSE))</f>
        <v/>
      </c>
      <c r="G98" s="71" t="str">
        <f>IF($E98="","",VLOOKUP($E98,顧客リスト!$A$5:$G$1042,3,FALSE))</f>
        <v/>
      </c>
      <c r="H98" s="72" t="str">
        <f>IF($E98="","",VLOOKUP($E98,顧客リスト!$A$5:$G$1042,4,FALSE))</f>
        <v/>
      </c>
      <c r="I98" s="71" t="str">
        <f>IF($E98="","",VLOOKUP($E98,顧客リスト!$A$5:$G$1042,5,FALSE))&amp;IF($E98="","",VLOOKUP($E98,顧客リスト!$A$5:$G$1042,6,FALSE))</f>
        <v/>
      </c>
      <c r="J98" s="71" t="str">
        <f>IF($E98="","",VLOOKUP($E98,顧客リスト!$A$5:$G$1042,7,FALSE))</f>
        <v/>
      </c>
      <c r="K98" s="73"/>
      <c r="L98" s="40" t="str">
        <f>IF(K98="","",VLOOKUP(K98,★!$D$3:$E$5,2,FALSE))</f>
        <v/>
      </c>
      <c r="M98" s="71"/>
      <c r="N98" s="295"/>
      <c r="O98" s="296"/>
    </row>
    <row r="99" spans="1:15" ht="38.1" customHeight="1">
      <c r="A99" s="37">
        <v>94</v>
      </c>
      <c r="B99" s="69"/>
      <c r="C99" s="77"/>
      <c r="D99" s="40" t="str">
        <f>IF(C99="","",VLOOKUP(C99,★!$A$3:$B$8,2,FALSE))</f>
        <v/>
      </c>
      <c r="E99" s="74"/>
      <c r="F99" s="70" t="str">
        <f>IF($E99="","",VLOOKUP($E99,顧客リスト!$A$5:$G$1042,2,FALSE))</f>
        <v/>
      </c>
      <c r="G99" s="71" t="str">
        <f>IF($E99="","",VLOOKUP($E99,顧客リスト!$A$5:$G$1042,3,FALSE))</f>
        <v/>
      </c>
      <c r="H99" s="72" t="str">
        <f>IF($E99="","",VLOOKUP($E99,顧客リスト!$A$5:$G$1042,4,FALSE))</f>
        <v/>
      </c>
      <c r="I99" s="71" t="str">
        <f>IF($E99="","",VLOOKUP($E99,顧客リスト!$A$5:$G$1042,5,FALSE))&amp;IF($E99="","",VLOOKUP($E99,顧客リスト!$A$5:$G$1042,6,FALSE))</f>
        <v/>
      </c>
      <c r="J99" s="71" t="str">
        <f>IF($E99="","",VLOOKUP($E99,顧客リスト!$A$5:$G$1042,7,FALSE))</f>
        <v/>
      </c>
      <c r="K99" s="73"/>
      <c r="L99" s="40" t="str">
        <f>IF(K99="","",VLOOKUP(K99,★!$D$3:$E$5,2,FALSE))</f>
        <v/>
      </c>
      <c r="M99" s="71"/>
      <c r="N99" s="295"/>
      <c r="O99" s="296"/>
    </row>
    <row r="100" spans="1:15" ht="38.1" customHeight="1">
      <c r="A100" s="37">
        <v>95</v>
      </c>
      <c r="B100" s="69"/>
      <c r="C100" s="77"/>
      <c r="D100" s="40" t="str">
        <f>IF(C100="","",VLOOKUP(C100,★!$A$3:$B$8,2,FALSE))</f>
        <v/>
      </c>
      <c r="E100" s="74"/>
      <c r="F100" s="70" t="str">
        <f>IF($E100="","",VLOOKUP($E100,顧客リスト!$A$5:$G$1042,2,FALSE))</f>
        <v/>
      </c>
      <c r="G100" s="71" t="str">
        <f>IF($E100="","",VLOOKUP($E100,顧客リスト!$A$5:$G$1042,3,FALSE))</f>
        <v/>
      </c>
      <c r="H100" s="72" t="str">
        <f>IF($E100="","",VLOOKUP($E100,顧客リスト!$A$5:$G$1042,4,FALSE))</f>
        <v/>
      </c>
      <c r="I100" s="71" t="str">
        <f>IF($E100="","",VLOOKUP($E100,顧客リスト!$A$5:$G$1042,5,FALSE))&amp;IF($E100="","",VLOOKUP($E100,顧客リスト!$A$5:$G$1042,6,FALSE))</f>
        <v/>
      </c>
      <c r="J100" s="71" t="str">
        <f>IF($E100="","",VLOOKUP($E100,顧客リスト!$A$5:$G$1042,7,FALSE))</f>
        <v/>
      </c>
      <c r="K100" s="73"/>
      <c r="L100" s="40" t="str">
        <f>IF(K100="","",VLOOKUP(K100,★!$D$3:$E$5,2,FALSE))</f>
        <v/>
      </c>
      <c r="M100" s="71"/>
      <c r="N100" s="295"/>
      <c r="O100" s="296"/>
    </row>
    <row r="101" spans="1:15" ht="38.1" customHeight="1">
      <c r="A101" s="37">
        <v>96</v>
      </c>
      <c r="B101" s="69"/>
      <c r="C101" s="77"/>
      <c r="D101" s="40" t="str">
        <f>IF(C101="","",VLOOKUP(C101,★!$A$3:$B$8,2,FALSE))</f>
        <v/>
      </c>
      <c r="E101" s="74"/>
      <c r="F101" s="70" t="str">
        <f>IF($E101="","",VLOOKUP($E101,顧客リスト!$A$5:$G$1042,2,FALSE))</f>
        <v/>
      </c>
      <c r="G101" s="71" t="str">
        <f>IF($E101="","",VLOOKUP($E101,顧客リスト!$A$5:$G$1042,3,FALSE))</f>
        <v/>
      </c>
      <c r="H101" s="72" t="str">
        <f>IF($E101="","",VLOOKUP($E101,顧客リスト!$A$5:$G$1042,4,FALSE))</f>
        <v/>
      </c>
      <c r="I101" s="71" t="str">
        <f>IF($E101="","",VLOOKUP($E101,顧客リスト!$A$5:$G$1042,5,FALSE))&amp;IF($E101="","",VLOOKUP($E101,顧客リスト!$A$5:$G$1042,6,FALSE))</f>
        <v/>
      </c>
      <c r="J101" s="71" t="str">
        <f>IF($E101="","",VLOOKUP($E101,顧客リスト!$A$5:$G$1042,7,FALSE))</f>
        <v/>
      </c>
      <c r="K101" s="73"/>
      <c r="L101" s="40" t="str">
        <f>IF(K101="","",VLOOKUP(K101,★!$D$3:$E$5,2,FALSE))</f>
        <v/>
      </c>
      <c r="M101" s="71"/>
      <c r="N101" s="295"/>
      <c r="O101" s="296"/>
    </row>
    <row r="102" spans="1:15" ht="38.1" customHeight="1">
      <c r="A102" s="37">
        <v>97</v>
      </c>
      <c r="B102" s="69"/>
      <c r="C102" s="77"/>
      <c r="D102" s="40" t="str">
        <f>IF(C102="","",VLOOKUP(C102,★!$A$3:$B$8,2,FALSE))</f>
        <v/>
      </c>
      <c r="E102" s="74"/>
      <c r="F102" s="70" t="str">
        <f>IF($E102="","",VLOOKUP($E102,顧客リスト!$A$5:$G$1042,2,FALSE))</f>
        <v/>
      </c>
      <c r="G102" s="71" t="str">
        <f>IF($E102="","",VLOOKUP($E102,顧客リスト!$A$5:$G$1042,3,FALSE))</f>
        <v/>
      </c>
      <c r="H102" s="72" t="str">
        <f>IF($E102="","",VLOOKUP($E102,顧客リスト!$A$5:$G$1042,4,FALSE))</f>
        <v/>
      </c>
      <c r="I102" s="71" t="str">
        <f>IF($E102="","",VLOOKUP($E102,顧客リスト!$A$5:$G$1042,5,FALSE))&amp;IF($E102="","",VLOOKUP($E102,顧客リスト!$A$5:$G$1042,6,FALSE))</f>
        <v/>
      </c>
      <c r="J102" s="71" t="str">
        <f>IF($E102="","",VLOOKUP($E102,顧客リスト!$A$5:$G$1042,7,FALSE))</f>
        <v/>
      </c>
      <c r="K102" s="73"/>
      <c r="L102" s="40" t="str">
        <f>IF(K102="","",VLOOKUP(K102,★!$D$3:$E$5,2,FALSE))</f>
        <v/>
      </c>
      <c r="M102" s="71"/>
      <c r="N102" s="295"/>
      <c r="O102" s="296"/>
    </row>
    <row r="103" spans="1:15" ht="38.1" customHeight="1">
      <c r="A103" s="37">
        <v>98</v>
      </c>
      <c r="B103" s="69"/>
      <c r="C103" s="77"/>
      <c r="D103" s="40" t="str">
        <f>IF(C103="","",VLOOKUP(C103,★!$A$3:$B$8,2,FALSE))</f>
        <v/>
      </c>
      <c r="E103" s="74"/>
      <c r="F103" s="70" t="str">
        <f>IF($E103="","",VLOOKUP($E103,顧客リスト!$A$5:$G$1042,2,FALSE))</f>
        <v/>
      </c>
      <c r="G103" s="71" t="str">
        <f>IF($E103="","",VLOOKUP($E103,顧客リスト!$A$5:$G$1042,3,FALSE))</f>
        <v/>
      </c>
      <c r="H103" s="72" t="str">
        <f>IF($E103="","",VLOOKUP($E103,顧客リスト!$A$5:$G$1042,4,FALSE))</f>
        <v/>
      </c>
      <c r="I103" s="71" t="str">
        <f>IF($E103="","",VLOOKUP($E103,顧客リスト!$A$5:$G$1042,5,FALSE))&amp;IF($E103="","",VLOOKUP($E103,顧客リスト!$A$5:$G$1042,6,FALSE))</f>
        <v/>
      </c>
      <c r="J103" s="71" t="str">
        <f>IF($E103="","",VLOOKUP($E103,顧客リスト!$A$5:$G$1042,7,FALSE))</f>
        <v/>
      </c>
      <c r="K103" s="73"/>
      <c r="L103" s="40" t="str">
        <f>IF(K103="","",VLOOKUP(K103,★!$D$3:$E$5,2,FALSE))</f>
        <v/>
      </c>
      <c r="M103" s="71"/>
      <c r="N103" s="295"/>
      <c r="O103" s="296"/>
    </row>
    <row r="104" spans="1:15" ht="38.1" customHeight="1">
      <c r="A104" s="37">
        <v>99</v>
      </c>
      <c r="B104" s="69"/>
      <c r="C104" s="77"/>
      <c r="D104" s="40" t="str">
        <f>IF(C104="","",VLOOKUP(C104,★!$A$3:$B$8,2,FALSE))</f>
        <v/>
      </c>
      <c r="E104" s="75"/>
      <c r="F104" s="70" t="str">
        <f>IF($E104="","",VLOOKUP($E104,顧客リスト!$A$5:$G$1042,2,FALSE))</f>
        <v/>
      </c>
      <c r="G104" s="71" t="str">
        <f>IF($E104="","",VLOOKUP($E104,顧客リスト!$A$5:$G$1042,3,FALSE))</f>
        <v/>
      </c>
      <c r="H104" s="72" t="str">
        <f>IF($E104="","",VLOOKUP($E104,顧客リスト!$A$5:$G$1042,4,FALSE))</f>
        <v/>
      </c>
      <c r="I104" s="71" t="str">
        <f>IF($E104="","",VLOOKUP($E104,顧客リスト!$A$5:$G$1042,5,FALSE))&amp;IF($E104="","",VLOOKUP($E104,顧客リスト!$A$5:$G$1042,6,FALSE))</f>
        <v/>
      </c>
      <c r="J104" s="71" t="str">
        <f>IF($E104="","",VLOOKUP($E104,顧客リスト!$A$5:$G$1042,7,FALSE))</f>
        <v/>
      </c>
      <c r="K104" s="73"/>
      <c r="L104" s="40" t="str">
        <f>IF(K104="","",VLOOKUP(K104,★!$D$3:$E$5,2,FALSE))</f>
        <v/>
      </c>
      <c r="M104" s="71"/>
      <c r="N104" s="295"/>
      <c r="O104" s="296"/>
    </row>
    <row r="105" spans="1:15" ht="38.1" customHeight="1">
      <c r="A105" s="37">
        <v>100</v>
      </c>
      <c r="B105" s="69"/>
      <c r="C105" s="77"/>
      <c r="D105" s="40" t="str">
        <f>IF(C105="","",VLOOKUP(C105,★!$A$3:$B$8,2,FALSE))</f>
        <v/>
      </c>
      <c r="E105" s="76"/>
      <c r="F105" s="70" t="str">
        <f>IF($E105="","",VLOOKUP($E105,顧客リスト!$A$5:$G$1042,2,FALSE))</f>
        <v/>
      </c>
      <c r="G105" s="71" t="str">
        <f>IF($E105="","",VLOOKUP($E105,顧客リスト!$A$5:$G$1042,3,FALSE))</f>
        <v/>
      </c>
      <c r="H105" s="72" t="str">
        <f>IF($E105="","",VLOOKUP($E105,顧客リスト!$A$5:$G$1042,4,FALSE))</f>
        <v/>
      </c>
      <c r="I105" s="71" t="str">
        <f>IF($E105="","",VLOOKUP($E105,顧客リスト!$A$5:$G$1042,5,FALSE))&amp;IF($E105="","",VLOOKUP($E105,顧客リスト!$A$5:$G$1042,6,FALSE))</f>
        <v/>
      </c>
      <c r="J105" s="71" t="str">
        <f>IF($E105="","",VLOOKUP($E105,顧客リスト!$A$5:$G$1042,7,FALSE))</f>
        <v/>
      </c>
      <c r="K105" s="73"/>
      <c r="L105" s="40" t="str">
        <f>IF(K105="","",VLOOKUP(K105,★!$D$3:$E$5,2,FALSE))</f>
        <v/>
      </c>
      <c r="M105" s="71"/>
      <c r="N105" s="295"/>
      <c r="O105" s="296"/>
    </row>
  </sheetData>
  <mergeCells count="6">
    <mergeCell ref="N4:N5"/>
    <mergeCell ref="O4:O5"/>
    <mergeCell ref="K4:M4"/>
    <mergeCell ref="A4:A5"/>
    <mergeCell ref="B4:D4"/>
    <mergeCell ref="F4:J4"/>
  </mergeCells>
  <phoneticPr fontId="2"/>
  <pageMargins left="0.25" right="0.25" top="0.75" bottom="0.75" header="0.3" footer="0.3"/>
  <pageSetup paperSize="9" scale="76" fitToHeight="0"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33"/>
  <sheetViews>
    <sheetView view="pageBreakPreview" zoomScale="85" zoomScaleNormal="100" zoomScaleSheetLayoutView="85" workbookViewId="0">
      <selection activeCell="BB12" sqref="BB12"/>
    </sheetView>
  </sheetViews>
  <sheetFormatPr defaultColWidth="3.125" defaultRowHeight="24"/>
  <cols>
    <col min="1" max="1" width="9.125" style="52" customWidth="1"/>
    <col min="2" max="2" width="4.375" customWidth="1"/>
    <col min="3" max="3" width="9.5" customWidth="1"/>
    <col min="4" max="4" width="4.375" customWidth="1"/>
    <col min="5" max="5" width="8.125" style="31" hidden="1" customWidth="1"/>
    <col min="6" max="8" width="3.875" customWidth="1"/>
    <col min="29" max="29" width="0.375" customWidth="1"/>
    <col min="36" max="36" width="5.75" style="31" customWidth="1"/>
    <col min="37" max="37" width="23.75" hidden="1" customWidth="1"/>
    <col min="41" max="41" width="4" customWidth="1"/>
  </cols>
  <sheetData>
    <row r="1" spans="1:49" ht="42">
      <c r="B1" s="103" t="s">
        <v>4</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row>
    <row r="2" spans="1:49" s="45" customFormat="1" ht="24.75" thickBot="1">
      <c r="A2" s="52"/>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row>
    <row r="3" spans="1:49" ht="20.100000000000001" customHeight="1" thickBot="1">
      <c r="D3" s="1"/>
      <c r="E3" s="1"/>
      <c r="F3" s="1"/>
      <c r="AI3" s="110" t="s">
        <v>0</v>
      </c>
      <c r="AJ3" s="111"/>
      <c r="AK3" s="111"/>
      <c r="AL3" s="111"/>
      <c r="AM3" s="111"/>
      <c r="AN3" s="111"/>
      <c r="AO3" s="111"/>
      <c r="AP3" s="112">
        <f ca="1">TODAY()</f>
        <v>42524</v>
      </c>
      <c r="AQ3" s="112"/>
      <c r="AR3" s="112"/>
      <c r="AS3" s="112"/>
      <c r="AT3" s="112"/>
      <c r="AU3" s="112"/>
      <c r="AV3" s="112"/>
      <c r="AW3" s="113"/>
    </row>
    <row r="4" spans="1:49" ht="9.9499999999999993" customHeight="1">
      <c r="D4" s="1"/>
      <c r="E4" s="1"/>
      <c r="F4" s="1"/>
      <c r="G4" s="2"/>
      <c r="H4" s="2"/>
      <c r="I4" s="3"/>
    </row>
    <row r="5" spans="1:49" ht="24.95" customHeight="1" thickBot="1">
      <c r="B5" s="9" t="s">
        <v>79</v>
      </c>
      <c r="C5" s="9"/>
      <c r="D5" s="9"/>
      <c r="E5" s="9"/>
      <c r="F5" s="18"/>
      <c r="G5" s="19"/>
      <c r="H5" s="19"/>
      <c r="I5" s="20"/>
      <c r="J5" s="21"/>
      <c r="K5" s="21"/>
      <c r="L5" s="21"/>
      <c r="M5" s="21"/>
      <c r="N5" s="21"/>
      <c r="O5" s="21"/>
      <c r="P5" s="21"/>
      <c r="Q5" s="21"/>
    </row>
    <row r="6" spans="1:49" ht="20.100000000000001" customHeight="1" thickTop="1">
      <c r="D6" s="1"/>
      <c r="E6" s="1"/>
      <c r="AI6" s="54"/>
      <c r="AJ6" s="43" t="s">
        <v>34</v>
      </c>
      <c r="AK6" s="4"/>
      <c r="AL6" s="4"/>
      <c r="AM6" s="10"/>
      <c r="AN6" s="11"/>
      <c r="AO6" s="11"/>
      <c r="AP6" s="11"/>
      <c r="AQ6" s="11"/>
      <c r="AR6" s="11"/>
      <c r="AS6" s="11"/>
      <c r="AT6" s="11"/>
      <c r="AU6" s="11"/>
      <c r="AV6" s="11"/>
      <c r="AW6" s="12"/>
    </row>
    <row r="7" spans="1:49" ht="20.100000000000001" customHeight="1">
      <c r="D7" s="1"/>
      <c r="E7" s="1"/>
      <c r="AI7" s="128" t="s">
        <v>36</v>
      </c>
      <c r="AJ7" s="129"/>
      <c r="AK7" s="129"/>
      <c r="AL7" s="129"/>
      <c r="AM7" s="5" t="s">
        <v>80</v>
      </c>
      <c r="AN7" s="2"/>
      <c r="AO7" s="3"/>
      <c r="AP7" s="33"/>
      <c r="AQ7" s="33"/>
      <c r="AR7" s="33"/>
      <c r="AS7" s="33"/>
      <c r="AT7" s="33"/>
      <c r="AU7" s="33"/>
      <c r="AV7" s="33"/>
      <c r="AW7" s="13"/>
    </row>
    <row r="8" spans="1:49" ht="20.100000000000001" customHeight="1">
      <c r="B8" s="1"/>
      <c r="C8" s="1"/>
      <c r="D8" s="1"/>
      <c r="E8" s="1"/>
      <c r="AI8" s="55"/>
      <c r="AJ8" s="56"/>
      <c r="AK8" s="57"/>
      <c r="AL8" s="57"/>
      <c r="AM8" s="126" t="s">
        <v>81</v>
      </c>
      <c r="AN8" s="126"/>
      <c r="AO8" s="126"/>
      <c r="AP8" s="126"/>
      <c r="AQ8" s="126"/>
      <c r="AR8" s="126"/>
      <c r="AS8" s="126"/>
      <c r="AT8" s="126"/>
      <c r="AU8" s="126"/>
      <c r="AV8" s="126"/>
      <c r="AW8" s="127"/>
    </row>
    <row r="9" spans="1:49" ht="20.100000000000001" customHeight="1">
      <c r="B9" s="1" t="s">
        <v>5</v>
      </c>
      <c r="C9" s="1"/>
      <c r="D9" s="1"/>
      <c r="E9" s="1"/>
      <c r="AI9" s="128" t="s">
        <v>1</v>
      </c>
      <c r="AJ9" s="129"/>
      <c r="AK9" s="129"/>
      <c r="AL9" s="129"/>
      <c r="AM9" s="6" t="s">
        <v>82</v>
      </c>
      <c r="AN9" s="6"/>
      <c r="AO9" s="6"/>
      <c r="AP9" s="33"/>
      <c r="AQ9" s="33"/>
      <c r="AR9" s="33"/>
      <c r="AS9" s="33"/>
      <c r="AT9" s="33"/>
      <c r="AU9" s="33"/>
      <c r="AV9" s="33"/>
      <c r="AW9" s="13"/>
    </row>
    <row r="10" spans="1:49" ht="20.100000000000001" customHeight="1">
      <c r="D10" s="1"/>
      <c r="E10" s="1"/>
      <c r="AI10" s="130" t="s">
        <v>2</v>
      </c>
      <c r="AJ10" s="131"/>
      <c r="AK10" s="131"/>
      <c r="AL10" s="131"/>
      <c r="AM10" s="7" t="s">
        <v>83</v>
      </c>
      <c r="AN10" s="53"/>
      <c r="AO10" s="14"/>
      <c r="AP10" s="14"/>
      <c r="AQ10" s="14"/>
      <c r="AR10" s="14"/>
      <c r="AS10" s="14"/>
      <c r="AT10" s="14"/>
      <c r="AU10" s="14"/>
      <c r="AV10" s="14"/>
      <c r="AW10" s="15"/>
    </row>
    <row r="11" spans="1:49" ht="9.9499999999999993" customHeight="1" thickBot="1">
      <c r="B11" s="1"/>
      <c r="C11" s="1"/>
      <c r="D11" s="1"/>
      <c r="E11" s="1"/>
      <c r="F11" s="1"/>
      <c r="G11" s="1"/>
      <c r="H11" s="1"/>
      <c r="I11" s="1"/>
    </row>
    <row r="12" spans="1:49" ht="20.100000000000001" customHeight="1">
      <c r="A12" s="84" t="s">
        <v>10</v>
      </c>
      <c r="B12" s="122" t="s">
        <v>15</v>
      </c>
      <c r="C12" s="123"/>
      <c r="D12" s="123"/>
      <c r="E12" s="51"/>
      <c r="F12" s="85" t="s">
        <v>6</v>
      </c>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7"/>
      <c r="AR12" s="114" t="s">
        <v>16</v>
      </c>
      <c r="AS12" s="114"/>
      <c r="AT12" s="114"/>
      <c r="AU12" s="114"/>
      <c r="AV12" s="114"/>
      <c r="AW12" s="115"/>
    </row>
    <row r="13" spans="1:49" ht="20.100000000000001" customHeight="1">
      <c r="A13" s="84"/>
      <c r="B13" s="124"/>
      <c r="C13" s="125"/>
      <c r="D13" s="125"/>
      <c r="E13" s="50"/>
      <c r="F13" s="125" t="s">
        <v>8</v>
      </c>
      <c r="G13" s="125"/>
      <c r="H13" s="125"/>
      <c r="I13" s="88" t="s">
        <v>7</v>
      </c>
      <c r="J13" s="89"/>
      <c r="K13" s="89"/>
      <c r="L13" s="89"/>
      <c r="M13" s="89"/>
      <c r="N13" s="89"/>
      <c r="O13" s="89"/>
      <c r="P13" s="89"/>
      <c r="Q13" s="89"/>
      <c r="R13" s="89"/>
      <c r="S13" s="89"/>
      <c r="T13" s="89"/>
      <c r="U13" s="89"/>
      <c r="V13" s="89"/>
      <c r="W13" s="89"/>
      <c r="X13" s="89"/>
      <c r="Y13" s="89"/>
      <c r="Z13" s="89"/>
      <c r="AA13" s="89"/>
      <c r="AB13" s="89"/>
      <c r="AC13" s="89"/>
      <c r="AD13" s="90"/>
      <c r="AE13" s="132" t="s">
        <v>11</v>
      </c>
      <c r="AF13" s="132"/>
      <c r="AG13" s="132"/>
      <c r="AH13" s="132"/>
      <c r="AI13" s="132"/>
      <c r="AJ13" s="132"/>
      <c r="AK13" s="132"/>
      <c r="AL13" s="132"/>
      <c r="AM13" s="132" t="s">
        <v>9</v>
      </c>
      <c r="AN13" s="132"/>
      <c r="AO13" s="132"/>
      <c r="AP13" s="132"/>
      <c r="AQ13" s="132"/>
      <c r="AR13" s="132" t="s">
        <v>13</v>
      </c>
      <c r="AS13" s="132"/>
      <c r="AT13" s="132"/>
      <c r="AU13" s="132" t="s">
        <v>14</v>
      </c>
      <c r="AV13" s="132"/>
      <c r="AW13" s="141"/>
    </row>
    <row r="14" spans="1:49" ht="22.5" customHeight="1">
      <c r="A14" s="84">
        <v>1</v>
      </c>
      <c r="B14" s="97">
        <f>IF(A14="","",VLOOKUP(A14,発注履歴!$A$6:$M$105,2,FALSE))</f>
        <v>42522</v>
      </c>
      <c r="C14" s="98"/>
      <c r="D14" s="99"/>
      <c r="E14" s="61" t="str">
        <f>IF(A14="","",VLOOKUP(A14,発注履歴!$A$6:$M$105,4,FALSE))</f>
        <v>午前中</v>
      </c>
      <c r="F14" s="104">
        <f>IF(A14="","",VLOOKUP(A14,発注履歴!$A$6:$M$105,8,FALSE))</f>
        <v>8140104</v>
      </c>
      <c r="G14" s="105"/>
      <c r="H14" s="106"/>
      <c r="I14" s="91" t="str">
        <f>IF(A14="","",VLOOKUP(A14,発注履歴!$A$6:$M$105,9,FALSE))</f>
        <v>福岡県福岡市〇〇区〇〇○－○－○</v>
      </c>
      <c r="J14" s="92"/>
      <c r="K14" s="92"/>
      <c r="L14" s="92"/>
      <c r="M14" s="92"/>
      <c r="N14" s="92"/>
      <c r="O14" s="92"/>
      <c r="P14" s="92"/>
      <c r="Q14" s="92"/>
      <c r="R14" s="92"/>
      <c r="S14" s="92"/>
      <c r="T14" s="92"/>
      <c r="U14" s="92"/>
      <c r="V14" s="92"/>
      <c r="W14" s="92"/>
      <c r="X14" s="92"/>
      <c r="Y14" s="92"/>
      <c r="Z14" s="92"/>
      <c r="AA14" s="92"/>
      <c r="AB14" s="92"/>
      <c r="AC14" s="92"/>
      <c r="AD14" s="93"/>
      <c r="AE14" s="91" t="str">
        <f>IF(A14="","",VLOOKUP(A14,発注履歴!$A$6:$M$105,6,FALSE))</f>
        <v>（株）SFPコンサルティング</v>
      </c>
      <c r="AF14" s="92"/>
      <c r="AG14" s="92"/>
      <c r="AH14" s="92"/>
      <c r="AI14" s="92"/>
      <c r="AJ14" s="92"/>
      <c r="AK14" s="49" t="str">
        <f>IF(A14="","",VLOOKUP(A14,発注履歴!$A$6:$M$105,7,FALSE))</f>
        <v>園田　経人</v>
      </c>
      <c r="AL14" s="62"/>
      <c r="AM14" s="116" t="str">
        <f>IF(A14="","",VLOOKUP(A14,発注履歴!$A$6:$M$105,10,FALSE))</f>
        <v>000-0000-0000</v>
      </c>
      <c r="AN14" s="117"/>
      <c r="AO14" s="117"/>
      <c r="AP14" s="117"/>
      <c r="AQ14" s="118"/>
      <c r="AR14" s="133" t="str">
        <f>IF(A14="","",VLOOKUP(A14,発注履歴!$A$6:$M$105,12,FALSE))</f>
        <v>四つ割</v>
      </c>
      <c r="AS14" s="134"/>
      <c r="AT14" s="135"/>
      <c r="AU14" s="133">
        <f>IF(A14="","",VLOOKUP(A14,発注履歴!$A$6:$M$105,13,FALSE))</f>
        <v>1</v>
      </c>
      <c r="AV14" s="134"/>
      <c r="AW14" s="139"/>
    </row>
    <row r="15" spans="1:49" ht="20.100000000000001" customHeight="1">
      <c r="A15" s="84"/>
      <c r="B15" s="100" t="str">
        <f>E14</f>
        <v>午前中</v>
      </c>
      <c r="C15" s="101"/>
      <c r="D15" s="102"/>
      <c r="E15" s="63"/>
      <c r="F15" s="107"/>
      <c r="G15" s="108"/>
      <c r="H15" s="109"/>
      <c r="I15" s="94"/>
      <c r="J15" s="95"/>
      <c r="K15" s="95"/>
      <c r="L15" s="95"/>
      <c r="M15" s="95"/>
      <c r="N15" s="95"/>
      <c r="O15" s="95"/>
      <c r="P15" s="95"/>
      <c r="Q15" s="95"/>
      <c r="R15" s="95"/>
      <c r="S15" s="95"/>
      <c r="T15" s="95"/>
      <c r="U15" s="95"/>
      <c r="V15" s="95"/>
      <c r="W15" s="95"/>
      <c r="X15" s="95"/>
      <c r="Y15" s="95"/>
      <c r="Z15" s="95"/>
      <c r="AA15" s="95"/>
      <c r="AB15" s="95"/>
      <c r="AC15" s="95"/>
      <c r="AD15" s="96"/>
      <c r="AE15" s="94" t="str">
        <f>AK14</f>
        <v>園田　経人</v>
      </c>
      <c r="AF15" s="95"/>
      <c r="AG15" s="95"/>
      <c r="AH15" s="95"/>
      <c r="AI15" s="95"/>
      <c r="AJ15" s="95"/>
      <c r="AK15" s="64"/>
      <c r="AL15" s="65" t="s">
        <v>12</v>
      </c>
      <c r="AM15" s="119"/>
      <c r="AN15" s="120"/>
      <c r="AO15" s="120"/>
      <c r="AP15" s="120"/>
      <c r="AQ15" s="121"/>
      <c r="AR15" s="136"/>
      <c r="AS15" s="137"/>
      <c r="AT15" s="138"/>
      <c r="AU15" s="136"/>
      <c r="AV15" s="137"/>
      <c r="AW15" s="140"/>
    </row>
    <row r="16" spans="1:49" ht="22.5" customHeight="1">
      <c r="A16" s="84"/>
      <c r="B16" s="97" t="str">
        <f>IF(A16="","",VLOOKUP(A16,発注履歴!$A$6:$M$105,2,FALSE))</f>
        <v/>
      </c>
      <c r="C16" s="98"/>
      <c r="D16" s="99"/>
      <c r="E16" s="61" t="str">
        <f>IF(A16="","",VLOOKUP(A16,発注履歴!$A$6:$M$105,4,FALSE))</f>
        <v/>
      </c>
      <c r="F16" s="104" t="str">
        <f>IF(A16="","",VLOOKUP(A16,発注履歴!$A$6:$M$105,8,FALSE))</f>
        <v/>
      </c>
      <c r="G16" s="105"/>
      <c r="H16" s="106"/>
      <c r="I16" s="91" t="str">
        <f>IF(A16="","",VLOOKUP(A16,発注履歴!$A$6:$M$105,9,FALSE))</f>
        <v/>
      </c>
      <c r="J16" s="92"/>
      <c r="K16" s="92"/>
      <c r="L16" s="92"/>
      <c r="M16" s="92"/>
      <c r="N16" s="92"/>
      <c r="O16" s="92"/>
      <c r="P16" s="92"/>
      <c r="Q16" s="92"/>
      <c r="R16" s="92"/>
      <c r="S16" s="92"/>
      <c r="T16" s="92"/>
      <c r="U16" s="92"/>
      <c r="V16" s="92"/>
      <c r="W16" s="92"/>
      <c r="X16" s="92"/>
      <c r="Y16" s="92"/>
      <c r="Z16" s="92"/>
      <c r="AA16" s="92"/>
      <c r="AB16" s="92"/>
      <c r="AC16" s="92"/>
      <c r="AD16" s="93"/>
      <c r="AE16" s="91" t="str">
        <f>IF(A16="","",VLOOKUP(A16,発注履歴!$A$6:$M$105,6,FALSE))</f>
        <v/>
      </c>
      <c r="AF16" s="92"/>
      <c r="AG16" s="92"/>
      <c r="AH16" s="92"/>
      <c r="AI16" s="92"/>
      <c r="AJ16" s="92"/>
      <c r="AK16" s="49" t="str">
        <f>IF(A16="","",VLOOKUP(A16,発注履歴!$A$6:$M$105,7,FALSE))</f>
        <v/>
      </c>
      <c r="AL16" s="62"/>
      <c r="AM16" s="116" t="str">
        <f>IF(A16="","",VLOOKUP(A16,発注履歴!$A$6:$M$105,10,FALSE))</f>
        <v/>
      </c>
      <c r="AN16" s="117"/>
      <c r="AO16" s="117"/>
      <c r="AP16" s="117"/>
      <c r="AQ16" s="118"/>
      <c r="AR16" s="133" t="str">
        <f>IF(A16="","",VLOOKUP(A16,発注履歴!$A$6:$M$105,12,FALSE))</f>
        <v/>
      </c>
      <c r="AS16" s="134"/>
      <c r="AT16" s="135"/>
      <c r="AU16" s="133" t="str">
        <f>IF(A16="","",VLOOKUP(A16,発注履歴!$A$6:$M$105,13,FALSE))</f>
        <v/>
      </c>
      <c r="AV16" s="134"/>
      <c r="AW16" s="139"/>
    </row>
    <row r="17" spans="1:53" ht="20.100000000000001" customHeight="1">
      <c r="A17" s="84"/>
      <c r="B17" s="100" t="str">
        <f>E16</f>
        <v/>
      </c>
      <c r="C17" s="101"/>
      <c r="D17" s="102"/>
      <c r="E17" s="63"/>
      <c r="F17" s="107"/>
      <c r="G17" s="108"/>
      <c r="H17" s="109"/>
      <c r="I17" s="94"/>
      <c r="J17" s="95"/>
      <c r="K17" s="95"/>
      <c r="L17" s="95"/>
      <c r="M17" s="95"/>
      <c r="N17" s="95"/>
      <c r="O17" s="95"/>
      <c r="P17" s="95"/>
      <c r="Q17" s="95"/>
      <c r="R17" s="95"/>
      <c r="S17" s="95"/>
      <c r="T17" s="95"/>
      <c r="U17" s="95"/>
      <c r="V17" s="95"/>
      <c r="W17" s="95"/>
      <c r="X17" s="95"/>
      <c r="Y17" s="95"/>
      <c r="Z17" s="95"/>
      <c r="AA17" s="95"/>
      <c r="AB17" s="95"/>
      <c r="AC17" s="95"/>
      <c r="AD17" s="96"/>
      <c r="AE17" s="94" t="str">
        <f>AK16</f>
        <v/>
      </c>
      <c r="AF17" s="95"/>
      <c r="AG17" s="95"/>
      <c r="AH17" s="95"/>
      <c r="AI17" s="95"/>
      <c r="AJ17" s="95"/>
      <c r="AK17" s="64"/>
      <c r="AL17" s="65" t="s">
        <v>12</v>
      </c>
      <c r="AM17" s="119"/>
      <c r="AN17" s="120"/>
      <c r="AO17" s="120"/>
      <c r="AP17" s="120"/>
      <c r="AQ17" s="121"/>
      <c r="AR17" s="136"/>
      <c r="AS17" s="137"/>
      <c r="AT17" s="138"/>
      <c r="AU17" s="136"/>
      <c r="AV17" s="137"/>
      <c r="AW17" s="140"/>
    </row>
    <row r="18" spans="1:53" ht="22.5" customHeight="1">
      <c r="A18" s="84"/>
      <c r="B18" s="97" t="str">
        <f>IF(A18="","",VLOOKUP(A18,発注履歴!$A$6:$M$105,2,FALSE))</f>
        <v/>
      </c>
      <c r="C18" s="98"/>
      <c r="D18" s="99"/>
      <c r="E18" s="61" t="str">
        <f>IF(A18="","",VLOOKUP(A18,発注履歴!$A$6:$M$105,4,FALSE))</f>
        <v/>
      </c>
      <c r="F18" s="104" t="str">
        <f>IF(A18="","",VLOOKUP(A18,発注履歴!$A$6:$M$105,8,FALSE))</f>
        <v/>
      </c>
      <c r="G18" s="105"/>
      <c r="H18" s="106"/>
      <c r="I18" s="91" t="str">
        <f>IF(A18="","",VLOOKUP(A18,発注履歴!$A$6:$M$105,9,FALSE))</f>
        <v/>
      </c>
      <c r="J18" s="92"/>
      <c r="K18" s="92"/>
      <c r="L18" s="92"/>
      <c r="M18" s="92"/>
      <c r="N18" s="92"/>
      <c r="O18" s="92"/>
      <c r="P18" s="92"/>
      <c r="Q18" s="92"/>
      <c r="R18" s="92"/>
      <c r="S18" s="92"/>
      <c r="T18" s="92"/>
      <c r="U18" s="92"/>
      <c r="V18" s="92"/>
      <c r="W18" s="92"/>
      <c r="X18" s="92"/>
      <c r="Y18" s="92"/>
      <c r="Z18" s="92"/>
      <c r="AA18" s="92"/>
      <c r="AB18" s="92"/>
      <c r="AC18" s="92"/>
      <c r="AD18" s="93"/>
      <c r="AE18" s="91" t="str">
        <f>IF(A18="","",VLOOKUP(A18,発注履歴!$A$6:$M$105,6,FALSE))</f>
        <v/>
      </c>
      <c r="AF18" s="92"/>
      <c r="AG18" s="92"/>
      <c r="AH18" s="92"/>
      <c r="AI18" s="92"/>
      <c r="AJ18" s="92"/>
      <c r="AK18" s="49" t="str">
        <f>IF(A18="","",VLOOKUP(A18,発注履歴!$A$6:$M$105,7,FALSE))</f>
        <v/>
      </c>
      <c r="AL18" s="62"/>
      <c r="AM18" s="116" t="str">
        <f>IF(A18="","",VLOOKUP(A18,発注履歴!$A$6:$M$105,10,FALSE))</f>
        <v/>
      </c>
      <c r="AN18" s="117"/>
      <c r="AO18" s="117"/>
      <c r="AP18" s="117"/>
      <c r="AQ18" s="118"/>
      <c r="AR18" s="133" t="str">
        <f>IF(A18="","",VLOOKUP(A18,発注履歴!$A$6:$M$105,12,FALSE))</f>
        <v/>
      </c>
      <c r="AS18" s="134"/>
      <c r="AT18" s="135"/>
      <c r="AU18" s="133" t="str">
        <f>IF(A18="","",VLOOKUP(A18,発注履歴!$A$6:$M$105,13,FALSE))</f>
        <v/>
      </c>
      <c r="AV18" s="134"/>
      <c r="AW18" s="139"/>
    </row>
    <row r="19" spans="1:53" ht="20.100000000000001" customHeight="1">
      <c r="A19" s="84"/>
      <c r="B19" s="100" t="str">
        <f t="shared" ref="B19" si="0">E18</f>
        <v/>
      </c>
      <c r="C19" s="101"/>
      <c r="D19" s="102"/>
      <c r="E19" s="63"/>
      <c r="F19" s="107"/>
      <c r="G19" s="108"/>
      <c r="H19" s="109"/>
      <c r="I19" s="94"/>
      <c r="J19" s="95"/>
      <c r="K19" s="95"/>
      <c r="L19" s="95"/>
      <c r="M19" s="95"/>
      <c r="N19" s="95"/>
      <c r="O19" s="95"/>
      <c r="P19" s="95"/>
      <c r="Q19" s="95"/>
      <c r="R19" s="95"/>
      <c r="S19" s="95"/>
      <c r="T19" s="95"/>
      <c r="U19" s="95"/>
      <c r="V19" s="95"/>
      <c r="W19" s="95"/>
      <c r="X19" s="95"/>
      <c r="Y19" s="95"/>
      <c r="Z19" s="95"/>
      <c r="AA19" s="95"/>
      <c r="AB19" s="95"/>
      <c r="AC19" s="95"/>
      <c r="AD19" s="96"/>
      <c r="AE19" s="94" t="str">
        <f>AK18</f>
        <v/>
      </c>
      <c r="AF19" s="95"/>
      <c r="AG19" s="95"/>
      <c r="AH19" s="95"/>
      <c r="AI19" s="95"/>
      <c r="AJ19" s="95"/>
      <c r="AK19" s="64"/>
      <c r="AL19" s="65" t="s">
        <v>12</v>
      </c>
      <c r="AM19" s="119"/>
      <c r="AN19" s="120"/>
      <c r="AO19" s="120"/>
      <c r="AP19" s="120"/>
      <c r="AQ19" s="121"/>
      <c r="AR19" s="136"/>
      <c r="AS19" s="137"/>
      <c r="AT19" s="138"/>
      <c r="AU19" s="136"/>
      <c r="AV19" s="137"/>
      <c r="AW19" s="140"/>
    </row>
    <row r="20" spans="1:53" ht="22.5" customHeight="1">
      <c r="A20" s="84"/>
      <c r="B20" s="100" t="str">
        <f>IF(A20="","",VLOOKUP(A20,発注履歴!$A$6:$M$105,2,FALSE))</f>
        <v/>
      </c>
      <c r="C20" s="101"/>
      <c r="D20" s="102"/>
      <c r="E20" s="61" t="str">
        <f>IF(A20="","",VLOOKUP(A20,発注履歴!$A$6:$M$105,4,FALSE))</f>
        <v/>
      </c>
      <c r="F20" s="104" t="str">
        <f>IF(A20="","",VLOOKUP(A20,発注履歴!$A$6:$M$105,8,FALSE))</f>
        <v/>
      </c>
      <c r="G20" s="105"/>
      <c r="H20" s="106"/>
      <c r="I20" s="91" t="str">
        <f>IF(A20="","",VLOOKUP(A20,発注履歴!$A$6:$M$105,9,FALSE))</f>
        <v/>
      </c>
      <c r="J20" s="92"/>
      <c r="K20" s="92"/>
      <c r="L20" s="92"/>
      <c r="M20" s="92"/>
      <c r="N20" s="92"/>
      <c r="O20" s="92"/>
      <c r="P20" s="92"/>
      <c r="Q20" s="92"/>
      <c r="R20" s="92"/>
      <c r="S20" s="92"/>
      <c r="T20" s="92"/>
      <c r="U20" s="92"/>
      <c r="V20" s="92"/>
      <c r="W20" s="92"/>
      <c r="X20" s="92"/>
      <c r="Y20" s="92"/>
      <c r="Z20" s="92"/>
      <c r="AA20" s="92"/>
      <c r="AB20" s="92"/>
      <c r="AC20" s="92"/>
      <c r="AD20" s="93"/>
      <c r="AE20" s="91" t="str">
        <f>IF(A20="","",VLOOKUP(A20,発注履歴!$A$6:$M$105,6,FALSE))</f>
        <v/>
      </c>
      <c r="AF20" s="92"/>
      <c r="AG20" s="92"/>
      <c r="AH20" s="92"/>
      <c r="AI20" s="92"/>
      <c r="AJ20" s="92"/>
      <c r="AK20" s="49" t="str">
        <f>IF(A20="","",VLOOKUP(A20,発注履歴!$A$6:$M$105,7,FALSE))</f>
        <v/>
      </c>
      <c r="AL20" s="62"/>
      <c r="AM20" s="116" t="str">
        <f>IF(A20="","",VLOOKUP(A20,発注履歴!$A$6:$M$105,10,FALSE))</f>
        <v/>
      </c>
      <c r="AN20" s="117"/>
      <c r="AO20" s="117"/>
      <c r="AP20" s="117"/>
      <c r="AQ20" s="118"/>
      <c r="AR20" s="133" t="str">
        <f>IF(A20="","",VLOOKUP(A20,発注履歴!$A$6:$M$105,12,FALSE))</f>
        <v/>
      </c>
      <c r="AS20" s="134"/>
      <c r="AT20" s="135"/>
      <c r="AU20" s="133" t="str">
        <f>IF(A20="","",VLOOKUP(A20,発注履歴!$A$6:$M$105,13,FALSE))</f>
        <v/>
      </c>
      <c r="AV20" s="134"/>
      <c r="AW20" s="139"/>
    </row>
    <row r="21" spans="1:53" ht="20.100000000000001" customHeight="1">
      <c r="A21" s="84"/>
      <c r="B21" s="100" t="str">
        <f t="shared" ref="B21" si="1">E20</f>
        <v/>
      </c>
      <c r="C21" s="101"/>
      <c r="D21" s="102"/>
      <c r="E21" s="63"/>
      <c r="F21" s="107"/>
      <c r="G21" s="108"/>
      <c r="H21" s="109"/>
      <c r="I21" s="94"/>
      <c r="J21" s="95"/>
      <c r="K21" s="95"/>
      <c r="L21" s="95"/>
      <c r="M21" s="95"/>
      <c r="N21" s="95"/>
      <c r="O21" s="95"/>
      <c r="P21" s="95"/>
      <c r="Q21" s="95"/>
      <c r="R21" s="95"/>
      <c r="S21" s="95"/>
      <c r="T21" s="95"/>
      <c r="U21" s="95"/>
      <c r="V21" s="95"/>
      <c r="W21" s="95"/>
      <c r="X21" s="95"/>
      <c r="Y21" s="95"/>
      <c r="Z21" s="95"/>
      <c r="AA21" s="95"/>
      <c r="AB21" s="95"/>
      <c r="AC21" s="95"/>
      <c r="AD21" s="96"/>
      <c r="AE21" s="94" t="str">
        <f>AK20</f>
        <v/>
      </c>
      <c r="AF21" s="95"/>
      <c r="AG21" s="95"/>
      <c r="AH21" s="95"/>
      <c r="AI21" s="95"/>
      <c r="AJ21" s="95"/>
      <c r="AK21" s="64"/>
      <c r="AL21" s="65" t="s">
        <v>12</v>
      </c>
      <c r="AM21" s="119"/>
      <c r="AN21" s="120"/>
      <c r="AO21" s="120"/>
      <c r="AP21" s="120"/>
      <c r="AQ21" s="121"/>
      <c r="AR21" s="136"/>
      <c r="AS21" s="137"/>
      <c r="AT21" s="138"/>
      <c r="AU21" s="136"/>
      <c r="AV21" s="137"/>
      <c r="AW21" s="140"/>
    </row>
    <row r="22" spans="1:53" ht="22.5" customHeight="1">
      <c r="A22" s="84"/>
      <c r="B22" s="97" t="str">
        <f>IF(A22="","",VLOOKUP(A22,発注履歴!$A$6:$M$105,2,FALSE))</f>
        <v/>
      </c>
      <c r="C22" s="98"/>
      <c r="D22" s="99"/>
      <c r="E22" s="61" t="str">
        <f>IF(A22="","",VLOOKUP(A22,発注履歴!$A$6:$M$105,4,FALSE))</f>
        <v/>
      </c>
      <c r="F22" s="104" t="str">
        <f>IF(A22="","",VLOOKUP(A22,発注履歴!$A$6:$M$105,8,FALSE))</f>
        <v/>
      </c>
      <c r="G22" s="105"/>
      <c r="H22" s="106"/>
      <c r="I22" s="91" t="str">
        <f>IF(A22="","",VLOOKUP(A22,発注履歴!$A$6:$M$105,9,FALSE))</f>
        <v/>
      </c>
      <c r="J22" s="92"/>
      <c r="K22" s="92"/>
      <c r="L22" s="92"/>
      <c r="M22" s="92"/>
      <c r="N22" s="92"/>
      <c r="O22" s="92"/>
      <c r="P22" s="92"/>
      <c r="Q22" s="92"/>
      <c r="R22" s="92"/>
      <c r="S22" s="92"/>
      <c r="T22" s="92"/>
      <c r="U22" s="92"/>
      <c r="V22" s="92"/>
      <c r="W22" s="92"/>
      <c r="X22" s="92"/>
      <c r="Y22" s="92"/>
      <c r="Z22" s="92"/>
      <c r="AA22" s="92"/>
      <c r="AB22" s="92"/>
      <c r="AC22" s="92"/>
      <c r="AD22" s="93"/>
      <c r="AE22" s="91" t="str">
        <f>IF(A22="","",VLOOKUP(A22,発注履歴!$A$6:$M$105,6,FALSE))</f>
        <v/>
      </c>
      <c r="AF22" s="92"/>
      <c r="AG22" s="92"/>
      <c r="AH22" s="92"/>
      <c r="AI22" s="92"/>
      <c r="AJ22" s="92"/>
      <c r="AK22" s="49" t="str">
        <f>IF(A22="","",VLOOKUP(A22,発注履歴!$A$6:$M$105,7,FALSE))</f>
        <v/>
      </c>
      <c r="AL22" s="62"/>
      <c r="AM22" s="116" t="str">
        <f>IF(A22="","",VLOOKUP(A22,発注履歴!$A$6:$M$105,10,FALSE))</f>
        <v/>
      </c>
      <c r="AN22" s="117"/>
      <c r="AO22" s="117"/>
      <c r="AP22" s="117"/>
      <c r="AQ22" s="118"/>
      <c r="AR22" s="133" t="str">
        <f>IF(A22="","",VLOOKUP(A22,発注履歴!$A$6:$M$105,12,FALSE))</f>
        <v/>
      </c>
      <c r="AS22" s="134"/>
      <c r="AT22" s="135"/>
      <c r="AU22" s="133" t="str">
        <f>IF(A22="","",VLOOKUP(A22,発注履歴!$A$6:$M$105,13,FALSE))</f>
        <v/>
      </c>
      <c r="AV22" s="134"/>
      <c r="AW22" s="139"/>
    </row>
    <row r="23" spans="1:53" ht="20.100000000000001" customHeight="1" thickBot="1">
      <c r="A23" s="84"/>
      <c r="B23" s="142" t="str">
        <f t="shared" ref="B23" si="2">E22</f>
        <v/>
      </c>
      <c r="C23" s="143"/>
      <c r="D23" s="144"/>
      <c r="E23" s="66"/>
      <c r="F23" s="151"/>
      <c r="G23" s="152"/>
      <c r="H23" s="153"/>
      <c r="I23" s="149"/>
      <c r="J23" s="150"/>
      <c r="K23" s="150"/>
      <c r="L23" s="150"/>
      <c r="M23" s="150"/>
      <c r="N23" s="150"/>
      <c r="O23" s="150"/>
      <c r="P23" s="150"/>
      <c r="Q23" s="150"/>
      <c r="R23" s="150"/>
      <c r="S23" s="150"/>
      <c r="T23" s="150"/>
      <c r="U23" s="150"/>
      <c r="V23" s="150"/>
      <c r="W23" s="150"/>
      <c r="X23" s="150"/>
      <c r="Y23" s="150"/>
      <c r="Z23" s="150"/>
      <c r="AA23" s="150"/>
      <c r="AB23" s="150"/>
      <c r="AC23" s="150"/>
      <c r="AD23" s="157"/>
      <c r="AE23" s="149" t="str">
        <f>AK22</f>
        <v/>
      </c>
      <c r="AF23" s="150"/>
      <c r="AG23" s="150"/>
      <c r="AH23" s="150"/>
      <c r="AI23" s="150"/>
      <c r="AJ23" s="150"/>
      <c r="AK23" s="67"/>
      <c r="AL23" s="68" t="s">
        <v>12</v>
      </c>
      <c r="AM23" s="154"/>
      <c r="AN23" s="155"/>
      <c r="AO23" s="155"/>
      <c r="AP23" s="155"/>
      <c r="AQ23" s="156"/>
      <c r="AR23" s="145"/>
      <c r="AS23" s="146"/>
      <c r="AT23" s="147"/>
      <c r="AU23" s="145"/>
      <c r="AV23" s="146"/>
      <c r="AW23" s="148"/>
    </row>
    <row r="24" spans="1:53" ht="9.9499999999999993" customHeight="1" thickBot="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row>
    <row r="25" spans="1:53" ht="20.100000000000001" customHeight="1">
      <c r="B25" s="22" t="s">
        <v>3</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4"/>
      <c r="AX25" s="25"/>
      <c r="AY25" s="17"/>
      <c r="AZ25" s="17"/>
      <c r="BA25" s="17"/>
    </row>
    <row r="26" spans="1:53" ht="20.100000000000001" customHeight="1">
      <c r="B26" s="25"/>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26"/>
      <c r="AX26" s="25"/>
      <c r="AY26" s="17"/>
      <c r="AZ26" s="17"/>
      <c r="BA26" s="17"/>
    </row>
    <row r="27" spans="1:53" ht="20.100000000000001" customHeight="1" thickBot="1">
      <c r="B27" s="27"/>
      <c r="C27" s="28"/>
      <c r="D27" s="28"/>
      <c r="E27" s="28"/>
      <c r="F27" s="28"/>
      <c r="G27" s="28"/>
      <c r="H27" s="28"/>
      <c r="I27" s="28"/>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30"/>
      <c r="AX27" s="44"/>
      <c r="AY27" s="33"/>
      <c r="AZ27" s="33"/>
      <c r="BA27" s="33"/>
    </row>
    <row r="28" spans="1:53">
      <c r="B28" s="8"/>
      <c r="C28" s="8"/>
      <c r="D28" s="8"/>
      <c r="E28" s="8"/>
      <c r="F28" s="8"/>
      <c r="G28" s="8"/>
      <c r="H28" s="8"/>
      <c r="I28" s="8"/>
    </row>
    <row r="29" spans="1:53">
      <c r="B29" s="8"/>
      <c r="C29" s="8"/>
      <c r="D29" s="8"/>
      <c r="E29" s="8"/>
      <c r="F29" s="8"/>
      <c r="G29" s="8"/>
      <c r="H29" s="8"/>
      <c r="I29" s="8"/>
    </row>
    <row r="30" spans="1:53">
      <c r="B30" s="8"/>
      <c r="C30" s="8"/>
      <c r="D30" s="8"/>
      <c r="E30" s="8"/>
      <c r="F30" s="8"/>
      <c r="G30" s="8"/>
      <c r="H30" s="8"/>
      <c r="I30" s="8"/>
    </row>
    <row r="31" spans="1:53">
      <c r="B31" s="8"/>
      <c r="C31" s="8"/>
      <c r="D31" s="8"/>
      <c r="E31" s="8"/>
      <c r="F31" s="8"/>
      <c r="G31" s="8"/>
      <c r="H31" s="8"/>
      <c r="I31" s="8"/>
    </row>
    <row r="32" spans="1:53">
      <c r="B32" s="8"/>
      <c r="C32" s="8"/>
      <c r="D32" s="8"/>
      <c r="E32" s="8"/>
      <c r="F32" s="8"/>
      <c r="G32" s="8"/>
      <c r="H32" s="8"/>
      <c r="I32" s="8"/>
    </row>
    <row r="33" spans="2:9">
      <c r="B33" s="8"/>
      <c r="C33" s="8"/>
      <c r="D33" s="8"/>
      <c r="E33" s="8"/>
      <c r="F33" s="8"/>
      <c r="G33" s="8"/>
      <c r="H33" s="8"/>
      <c r="I33" s="8"/>
    </row>
  </sheetData>
  <sheetProtection insertColumns="0" insertRows="0" deleteColumns="0" deleteRows="0"/>
  <protectedRanges>
    <protectedRange sqref="A14 A16 A18 A20 A22" name="NO"/>
    <protectedRange sqref="B25:AW27" name="備考欄"/>
  </protectedRanges>
  <mergeCells count="67">
    <mergeCell ref="A20:A21"/>
    <mergeCell ref="A22:A23"/>
    <mergeCell ref="B22:D22"/>
    <mergeCell ref="B23:D23"/>
    <mergeCell ref="AR22:AT23"/>
    <mergeCell ref="AU22:AW23"/>
    <mergeCell ref="AE23:AJ23"/>
    <mergeCell ref="F22:H23"/>
    <mergeCell ref="AE22:AJ22"/>
    <mergeCell ref="AM22:AQ23"/>
    <mergeCell ref="I22:AD23"/>
    <mergeCell ref="AU18:AW19"/>
    <mergeCell ref="AR20:AT21"/>
    <mergeCell ref="AU20:AW21"/>
    <mergeCell ref="AE13:AL13"/>
    <mergeCell ref="AR13:AT13"/>
    <mergeCell ref="AR14:AT15"/>
    <mergeCell ref="AU13:AW13"/>
    <mergeCell ref="AU14:AW15"/>
    <mergeCell ref="AE16:AJ16"/>
    <mergeCell ref="AM16:AQ17"/>
    <mergeCell ref="AR16:AT17"/>
    <mergeCell ref="AU16:AW17"/>
    <mergeCell ref="AE17:AJ17"/>
    <mergeCell ref="AE18:AJ18"/>
    <mergeCell ref="AM18:AQ19"/>
    <mergeCell ref="AE19:AJ19"/>
    <mergeCell ref="B20:D20"/>
    <mergeCell ref="B21:D21"/>
    <mergeCell ref="F13:H13"/>
    <mergeCell ref="AM13:AQ13"/>
    <mergeCell ref="AR18:AT19"/>
    <mergeCell ref="F16:H17"/>
    <mergeCell ref="F18:H19"/>
    <mergeCell ref="F20:H21"/>
    <mergeCell ref="AE20:AJ20"/>
    <mergeCell ref="AM20:AQ21"/>
    <mergeCell ref="AE21:AJ21"/>
    <mergeCell ref="I20:AD21"/>
    <mergeCell ref="B1:AW1"/>
    <mergeCell ref="F14:H15"/>
    <mergeCell ref="B14:D14"/>
    <mergeCell ref="B15:D15"/>
    <mergeCell ref="AI3:AO3"/>
    <mergeCell ref="AP3:AW3"/>
    <mergeCell ref="AR12:AW12"/>
    <mergeCell ref="AE14:AJ14"/>
    <mergeCell ref="AE15:AJ15"/>
    <mergeCell ref="AM14:AQ15"/>
    <mergeCell ref="B12:D13"/>
    <mergeCell ref="AM8:AW8"/>
    <mergeCell ref="AI7:AL7"/>
    <mergeCell ref="AI9:AL9"/>
    <mergeCell ref="AI10:AL10"/>
    <mergeCell ref="A12:A13"/>
    <mergeCell ref="A14:A15"/>
    <mergeCell ref="A16:A17"/>
    <mergeCell ref="A18:A19"/>
    <mergeCell ref="F12:AQ12"/>
    <mergeCell ref="I13:AD13"/>
    <mergeCell ref="I14:AD15"/>
    <mergeCell ref="I16:AD17"/>
    <mergeCell ref="I18:AD19"/>
    <mergeCell ref="B16:D16"/>
    <mergeCell ref="B17:D17"/>
    <mergeCell ref="B18:D18"/>
    <mergeCell ref="B19:D19"/>
  </mergeCells>
  <phoneticPr fontId="2"/>
  <conditionalFormatting sqref="AR14 AU14">
    <cfRule type="cellIs" dxfId="1" priority="8" stopIfTrue="1" operator="equal">
      <formula>0</formula>
    </cfRule>
  </conditionalFormatting>
  <conditionalFormatting sqref="AR16 AR18 AR20 AR22 AU16 AU18 AU20 AU22">
    <cfRule type="cellIs" dxfId="0" priority="1" stopIfTrue="1" operator="equal">
      <formula>0</formula>
    </cfRule>
  </conditionalFormatting>
  <dataValidations disablePrompts="1" count="1">
    <dataValidation imeMode="off" allowBlank="1" showInputMessage="1" showErrorMessage="1" sqref="AM6 I4:I5 AO7"/>
  </dataValidations>
  <pageMargins left="0.25" right="0.25" top="0.75" bottom="0.75" header="0.3" footer="0.3"/>
  <pageSetup paperSize="9" scale="93" orientation="landscape" horizontalDpi="4294967293" r:id="rId1"/>
  <rowBreaks count="1" manualBreakCount="1">
    <brk id="32" min="1" max="4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I41"/>
  <sheetViews>
    <sheetView tabSelected="1" view="pageBreakPreview" topLeftCell="A10" zoomScale="70" zoomScaleNormal="100" zoomScaleSheetLayoutView="70" workbookViewId="0">
      <selection activeCell="AQ21" sqref="AQ21"/>
    </sheetView>
  </sheetViews>
  <sheetFormatPr defaultColWidth="3.625" defaultRowHeight="22.5" customHeight="1"/>
  <cols>
    <col min="1" max="1" width="9.625" style="31" customWidth="1"/>
    <col min="2" max="16384" width="3.625" style="31"/>
  </cols>
  <sheetData>
    <row r="4" spans="1:35" ht="22.5" customHeight="1">
      <c r="B4" s="242" t="s">
        <v>60</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row>
    <row r="5" spans="1:35" ht="22.5" customHeight="1" thickBot="1">
      <c r="A5" s="78" t="s">
        <v>10</v>
      </c>
      <c r="B5" s="165">
        <f ca="1">TODAY()</f>
        <v>42524</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row>
    <row r="6" spans="1:35" ht="22.5" customHeight="1" thickBot="1">
      <c r="A6" s="241">
        <v>1</v>
      </c>
      <c r="B6" s="322" t="str">
        <f>IF(A6="","",VLOOKUP(A6,発注履歴!$A$6:$M$105,6,FALSE))</f>
        <v>（株）SFPコンサルティング</v>
      </c>
      <c r="C6" s="323"/>
      <c r="D6" s="323"/>
      <c r="E6" s="323"/>
      <c r="F6" s="323"/>
      <c r="G6" s="323"/>
      <c r="H6" s="323"/>
      <c r="I6" s="323"/>
      <c r="J6" s="166" t="s">
        <v>61</v>
      </c>
      <c r="K6" s="166"/>
      <c r="L6" s="166"/>
      <c r="M6" s="166"/>
      <c r="T6" s="167"/>
      <c r="U6" s="167"/>
      <c r="V6" s="167"/>
      <c r="W6" s="167"/>
      <c r="X6" s="167"/>
      <c r="Y6" s="167"/>
      <c r="Z6" s="167"/>
      <c r="AA6" s="167"/>
    </row>
    <row r="7" spans="1:35" ht="22.5" customHeight="1">
      <c r="B7" s="168"/>
      <c r="C7" s="169"/>
      <c r="D7" s="169"/>
      <c r="E7" s="169"/>
      <c r="F7" s="169"/>
      <c r="G7" s="169"/>
      <c r="H7" s="169"/>
      <c r="I7" s="169"/>
      <c r="J7" s="170"/>
      <c r="K7" s="170"/>
      <c r="L7" s="170"/>
      <c r="M7" s="170"/>
      <c r="T7" s="171"/>
      <c r="U7" s="171"/>
      <c r="V7" s="171"/>
      <c r="W7" s="171"/>
      <c r="X7" s="171"/>
      <c r="Y7" s="171"/>
      <c r="Z7" s="171"/>
      <c r="AA7" s="171"/>
    </row>
    <row r="8" spans="1:35" ht="15" customHeight="1">
      <c r="T8" s="172" t="s">
        <v>74</v>
      </c>
      <c r="U8" s="172"/>
      <c r="V8" s="172"/>
      <c r="W8" s="172"/>
      <c r="X8" s="172"/>
      <c r="Y8" s="172"/>
      <c r="Z8" s="172"/>
      <c r="AA8" s="172"/>
    </row>
    <row r="9" spans="1:35" ht="15" customHeight="1">
      <c r="B9" s="173"/>
      <c r="C9" s="174"/>
      <c r="D9" s="174"/>
      <c r="E9" s="174"/>
      <c r="F9" s="174"/>
      <c r="G9" s="174"/>
      <c r="H9" s="174"/>
      <c r="I9" s="174"/>
      <c r="J9" s="175"/>
      <c r="K9" s="175"/>
      <c r="L9" s="175"/>
      <c r="M9" s="175"/>
      <c r="N9" s="33"/>
      <c r="O9" s="33"/>
      <c r="P9" s="33"/>
      <c r="Q9" s="33"/>
      <c r="R9" s="33"/>
      <c r="S9" s="33"/>
      <c r="T9" s="176" t="s">
        <v>75</v>
      </c>
      <c r="U9" s="176"/>
      <c r="V9" s="176"/>
      <c r="W9" s="176"/>
      <c r="X9" s="176"/>
      <c r="Y9" s="176"/>
      <c r="Z9" s="176"/>
      <c r="AA9" s="176"/>
    </row>
    <row r="10" spans="1:35" ht="15" customHeight="1">
      <c r="B10" s="33"/>
      <c r="C10" s="33"/>
      <c r="D10" s="33"/>
      <c r="E10" s="33"/>
      <c r="F10" s="33"/>
      <c r="G10" s="33"/>
      <c r="H10" s="33"/>
      <c r="I10" s="33"/>
      <c r="J10" s="33"/>
      <c r="K10" s="33"/>
      <c r="L10" s="33"/>
      <c r="M10" s="33"/>
      <c r="N10" s="33"/>
      <c r="O10" s="33"/>
      <c r="P10" s="33"/>
      <c r="Q10" s="33"/>
      <c r="R10" s="33"/>
      <c r="S10" s="33"/>
      <c r="T10" s="177" t="s">
        <v>76</v>
      </c>
      <c r="U10" s="177"/>
      <c r="V10" s="177"/>
      <c r="W10" s="177"/>
      <c r="X10" s="177"/>
      <c r="Y10" s="177"/>
      <c r="Z10" s="177"/>
      <c r="AA10" s="177"/>
      <c r="AB10" s="178"/>
      <c r="AC10" s="178"/>
    </row>
    <row r="11" spans="1:35" ht="15" customHeight="1">
      <c r="T11" s="179" t="s">
        <v>77</v>
      </c>
      <c r="U11" s="179"/>
      <c r="V11" s="179"/>
      <c r="W11" s="179"/>
      <c r="X11" s="179"/>
      <c r="Y11" s="179"/>
      <c r="Z11" s="179"/>
      <c r="AA11" s="180"/>
      <c r="AB11" s="178"/>
      <c r="AC11" s="178"/>
    </row>
    <row r="12" spans="1:35" ht="22.5" customHeight="1">
      <c r="T12" s="176"/>
      <c r="U12" s="176"/>
      <c r="V12" s="176"/>
      <c r="W12" s="180" t="s">
        <v>62</v>
      </c>
      <c r="X12" s="181" t="s">
        <v>78</v>
      </c>
      <c r="Y12" s="181"/>
      <c r="Z12" s="181"/>
      <c r="AB12" s="178"/>
      <c r="AC12" s="178"/>
      <c r="AD12" s="176"/>
      <c r="AE12" s="176"/>
      <c r="AF12" s="180"/>
      <c r="AG12" s="182"/>
      <c r="AH12" s="182"/>
      <c r="AI12" s="182"/>
    </row>
    <row r="13" spans="1:35" ht="22.5" customHeight="1">
      <c r="U13" s="178"/>
      <c r="V13" s="178"/>
      <c r="W13" s="178"/>
      <c r="X13" s="178"/>
      <c r="Y13" s="178"/>
      <c r="Z13" s="178"/>
      <c r="AA13" s="178"/>
      <c r="AB13" s="178"/>
      <c r="AC13" s="178"/>
    </row>
    <row r="14" spans="1:35" ht="22.5" customHeight="1" thickBot="1">
      <c r="F14" s="183" t="s">
        <v>63</v>
      </c>
      <c r="G14" s="184"/>
      <c r="H14" s="184"/>
      <c r="I14" s="184"/>
      <c r="J14" s="184"/>
      <c r="K14" s="185"/>
      <c r="L14" s="186">
        <f>R30</f>
        <v>2580</v>
      </c>
      <c r="M14" s="186"/>
      <c r="N14" s="186"/>
      <c r="O14" s="186"/>
      <c r="P14" s="186"/>
      <c r="Q14" s="186"/>
      <c r="R14" s="186"/>
      <c r="S14" s="184" t="s">
        <v>90</v>
      </c>
      <c r="T14" s="184"/>
      <c r="U14" s="184"/>
      <c r="V14" s="184"/>
      <c r="W14" s="184"/>
      <c r="Z14" s="178"/>
      <c r="AA14" s="178"/>
      <c r="AB14" s="178"/>
      <c r="AC14" s="178"/>
    </row>
    <row r="15" spans="1:35" ht="22.5" customHeight="1" thickBot="1">
      <c r="U15" s="178"/>
      <c r="V15" s="178"/>
      <c r="W15" s="178"/>
      <c r="X15" s="178"/>
      <c r="Y15" s="178"/>
      <c r="Z15" s="178"/>
      <c r="AA15" s="178"/>
      <c r="AB15" s="178"/>
      <c r="AC15" s="178"/>
    </row>
    <row r="16" spans="1:35" ht="22.5" customHeight="1">
      <c r="B16" s="187" t="s">
        <v>64</v>
      </c>
      <c r="C16" s="188"/>
      <c r="D16" s="188"/>
      <c r="E16" s="188"/>
      <c r="F16" s="188"/>
      <c r="G16" s="188"/>
      <c r="H16" s="188"/>
      <c r="I16" s="189"/>
      <c r="J16" s="190" t="s">
        <v>14</v>
      </c>
      <c r="K16" s="188"/>
      <c r="L16" s="188"/>
      <c r="M16" s="189"/>
      <c r="N16" s="243" t="s">
        <v>65</v>
      </c>
      <c r="O16" s="244"/>
      <c r="P16" s="244"/>
      <c r="Q16" s="245"/>
      <c r="R16" s="190" t="s">
        <v>66</v>
      </c>
      <c r="S16" s="188"/>
      <c r="T16" s="188"/>
      <c r="U16" s="189"/>
      <c r="V16" s="190" t="s">
        <v>67</v>
      </c>
      <c r="W16" s="188"/>
      <c r="X16" s="188"/>
      <c r="Y16" s="188"/>
      <c r="Z16" s="188"/>
      <c r="AA16" s="191"/>
    </row>
    <row r="17" spans="1:27" ht="22.5" customHeight="1">
      <c r="A17" s="240"/>
      <c r="B17" s="264" t="s">
        <v>84</v>
      </c>
      <c r="C17" s="265"/>
      <c r="D17" s="265"/>
      <c r="E17" s="265"/>
      <c r="F17" s="265"/>
      <c r="G17" s="265"/>
      <c r="H17" s="265"/>
      <c r="I17" s="266"/>
      <c r="J17" s="298">
        <f>IF(A6="","",VLOOKUP(A6,発注履歴!$A$6:$M$105,13,FALSE))</f>
        <v>1</v>
      </c>
      <c r="K17" s="299"/>
      <c r="L17" s="299"/>
      <c r="M17" s="300"/>
      <c r="N17" s="279">
        <v>1000</v>
      </c>
      <c r="O17" s="280"/>
      <c r="P17" s="280"/>
      <c r="Q17" s="281"/>
      <c r="R17" s="301">
        <f>IF(J17="","",J17*N17)</f>
        <v>1000</v>
      </c>
      <c r="S17" s="302"/>
      <c r="T17" s="302"/>
      <c r="U17" s="303"/>
      <c r="V17" s="193"/>
      <c r="W17" s="192"/>
      <c r="X17" s="192"/>
      <c r="Y17" s="192"/>
      <c r="Z17" s="192"/>
      <c r="AA17" s="194"/>
    </row>
    <row r="18" spans="1:27" ht="22.5" customHeight="1">
      <c r="B18" s="267" t="str">
        <f>IF([1]作業用!C13=0,"",[1]作業用!C13)</f>
        <v/>
      </c>
      <c r="C18" s="268"/>
      <c r="D18" s="268"/>
      <c r="E18" s="268"/>
      <c r="F18" s="268"/>
      <c r="G18" s="268"/>
      <c r="H18" s="268"/>
      <c r="I18" s="269"/>
      <c r="J18" s="196"/>
      <c r="K18" s="197"/>
      <c r="L18" s="197"/>
      <c r="M18" s="198"/>
      <c r="N18" s="282"/>
      <c r="O18" s="283"/>
      <c r="P18" s="283"/>
      <c r="Q18" s="284"/>
      <c r="R18" s="255" t="str">
        <f t="shared" ref="R18:R26" si="0">IF(J18="","",J18*N18)</f>
        <v/>
      </c>
      <c r="S18" s="256"/>
      <c r="T18" s="256"/>
      <c r="U18" s="257"/>
      <c r="V18" s="199"/>
      <c r="W18" s="195"/>
      <c r="X18" s="195"/>
      <c r="Y18" s="195"/>
      <c r="Z18" s="195"/>
      <c r="AA18" s="200"/>
    </row>
    <row r="19" spans="1:27" ht="22.5" customHeight="1">
      <c r="B19" s="267" t="str">
        <f>IF([1]作業用!C16=0,"",[1]作業用!C16)</f>
        <v/>
      </c>
      <c r="C19" s="268"/>
      <c r="D19" s="268"/>
      <c r="E19" s="268"/>
      <c r="F19" s="268"/>
      <c r="G19" s="268"/>
      <c r="H19" s="268"/>
      <c r="I19" s="269"/>
      <c r="J19" s="196"/>
      <c r="K19" s="197"/>
      <c r="L19" s="197"/>
      <c r="M19" s="198"/>
      <c r="N19" s="282"/>
      <c r="O19" s="283"/>
      <c r="P19" s="283"/>
      <c r="Q19" s="284"/>
      <c r="R19" s="255" t="str">
        <f t="shared" si="0"/>
        <v/>
      </c>
      <c r="S19" s="256"/>
      <c r="T19" s="256"/>
      <c r="U19" s="257"/>
      <c r="V19" s="199"/>
      <c r="W19" s="195"/>
      <c r="X19" s="195"/>
      <c r="Y19" s="195"/>
      <c r="Z19" s="195"/>
      <c r="AA19" s="200"/>
    </row>
    <row r="20" spans="1:27" ht="22.5" customHeight="1">
      <c r="B20" s="267" t="str">
        <f>IF([1]作業用!C19=0,"",[1]作業用!C19)</f>
        <v/>
      </c>
      <c r="C20" s="268"/>
      <c r="D20" s="268"/>
      <c r="E20" s="268"/>
      <c r="F20" s="268"/>
      <c r="G20" s="268"/>
      <c r="H20" s="268"/>
      <c r="I20" s="269"/>
      <c r="J20" s="196"/>
      <c r="K20" s="197"/>
      <c r="L20" s="197"/>
      <c r="M20" s="198"/>
      <c r="N20" s="282"/>
      <c r="O20" s="283"/>
      <c r="P20" s="283"/>
      <c r="Q20" s="284"/>
      <c r="R20" s="255" t="str">
        <f t="shared" si="0"/>
        <v/>
      </c>
      <c r="S20" s="256"/>
      <c r="T20" s="256"/>
      <c r="U20" s="257"/>
      <c r="V20" s="199"/>
      <c r="W20" s="195"/>
      <c r="X20" s="195"/>
      <c r="Y20" s="195"/>
      <c r="Z20" s="195"/>
      <c r="AA20" s="200"/>
    </row>
    <row r="21" spans="1:27" ht="22.5" customHeight="1">
      <c r="B21" s="267" t="str">
        <f>IF([1]作業用!C22=0,"",[1]作業用!C22)</f>
        <v/>
      </c>
      <c r="C21" s="268"/>
      <c r="D21" s="268"/>
      <c r="E21" s="268"/>
      <c r="F21" s="268"/>
      <c r="G21" s="268"/>
      <c r="H21" s="268"/>
      <c r="I21" s="269"/>
      <c r="J21" s="196"/>
      <c r="K21" s="197"/>
      <c r="L21" s="197"/>
      <c r="M21" s="198"/>
      <c r="N21" s="282"/>
      <c r="O21" s="283"/>
      <c r="P21" s="283"/>
      <c r="Q21" s="284"/>
      <c r="R21" s="255" t="str">
        <f t="shared" si="0"/>
        <v/>
      </c>
      <c r="S21" s="256"/>
      <c r="T21" s="256"/>
      <c r="U21" s="257"/>
      <c r="V21" s="199"/>
      <c r="W21" s="195"/>
      <c r="X21" s="195"/>
      <c r="Y21" s="195"/>
      <c r="Z21" s="195"/>
      <c r="AA21" s="200"/>
    </row>
    <row r="22" spans="1:27" ht="22.5" customHeight="1">
      <c r="B22" s="267" t="str">
        <f>IF([1]作業用!C25=0,"",[1]作業用!C25)</f>
        <v/>
      </c>
      <c r="C22" s="268"/>
      <c r="D22" s="268"/>
      <c r="E22" s="268"/>
      <c r="F22" s="268"/>
      <c r="G22" s="268"/>
      <c r="H22" s="268"/>
      <c r="I22" s="269"/>
      <c r="J22" s="196"/>
      <c r="K22" s="197"/>
      <c r="L22" s="197"/>
      <c r="M22" s="198"/>
      <c r="N22" s="282"/>
      <c r="O22" s="283"/>
      <c r="P22" s="283"/>
      <c r="Q22" s="284"/>
      <c r="R22" s="255" t="str">
        <f t="shared" si="0"/>
        <v/>
      </c>
      <c r="S22" s="256"/>
      <c r="T22" s="256"/>
      <c r="U22" s="257"/>
      <c r="V22" s="199"/>
      <c r="W22" s="195"/>
      <c r="X22" s="195"/>
      <c r="Y22" s="195"/>
      <c r="Z22" s="195"/>
      <c r="AA22" s="200"/>
    </row>
    <row r="23" spans="1:27" ht="22.5" customHeight="1" thickBot="1">
      <c r="B23" s="270" t="str">
        <f>IF([1]作業用!C28=0,"",[1]作業用!C28)</f>
        <v/>
      </c>
      <c r="C23" s="271"/>
      <c r="D23" s="271"/>
      <c r="E23" s="271"/>
      <c r="F23" s="271"/>
      <c r="G23" s="271"/>
      <c r="H23" s="271"/>
      <c r="I23" s="272"/>
      <c r="J23" s="247"/>
      <c r="K23" s="248"/>
      <c r="L23" s="248"/>
      <c r="M23" s="249"/>
      <c r="N23" s="285"/>
      <c r="O23" s="286"/>
      <c r="P23" s="286"/>
      <c r="Q23" s="287"/>
      <c r="R23" s="258" t="str">
        <f t="shared" si="0"/>
        <v/>
      </c>
      <c r="S23" s="259"/>
      <c r="T23" s="259"/>
      <c r="U23" s="260"/>
      <c r="V23" s="250"/>
      <c r="W23" s="246"/>
      <c r="X23" s="246"/>
      <c r="Y23" s="246"/>
      <c r="Z23" s="246"/>
      <c r="AA23" s="251"/>
    </row>
    <row r="24" spans="1:27" ht="22.5" customHeight="1" thickTop="1">
      <c r="B24" s="273" t="str">
        <f>IF([1]作業用!C31=0,"",[1]作業用!C31)</f>
        <v>送料</v>
      </c>
      <c r="C24" s="274"/>
      <c r="D24" s="274"/>
      <c r="E24" s="274"/>
      <c r="F24" s="274"/>
      <c r="G24" s="274"/>
      <c r="H24" s="274"/>
      <c r="I24" s="275"/>
      <c r="J24" s="307">
        <v>1</v>
      </c>
      <c r="K24" s="308"/>
      <c r="L24" s="308"/>
      <c r="M24" s="309"/>
      <c r="N24" s="288">
        <v>500</v>
      </c>
      <c r="O24" s="289"/>
      <c r="P24" s="289"/>
      <c r="Q24" s="290"/>
      <c r="R24" s="304">
        <f t="shared" si="0"/>
        <v>500</v>
      </c>
      <c r="S24" s="305"/>
      <c r="T24" s="305"/>
      <c r="U24" s="306"/>
      <c r="V24" s="324" t="s">
        <v>85</v>
      </c>
      <c r="W24" s="325"/>
      <c r="X24" s="325"/>
      <c r="Y24" s="325"/>
      <c r="Z24" s="325"/>
      <c r="AA24" s="326"/>
    </row>
    <row r="25" spans="1:27" ht="22.5" customHeight="1">
      <c r="B25" s="267" t="str">
        <f>IF([1]作業用!C34=0,"",[1]作業用!C34)</f>
        <v/>
      </c>
      <c r="C25" s="268"/>
      <c r="D25" s="268"/>
      <c r="E25" s="268"/>
      <c r="F25" s="268"/>
      <c r="G25" s="268"/>
      <c r="H25" s="268"/>
      <c r="I25" s="269"/>
      <c r="J25" s="196"/>
      <c r="K25" s="197"/>
      <c r="L25" s="197"/>
      <c r="M25" s="198"/>
      <c r="N25" s="282"/>
      <c r="O25" s="283"/>
      <c r="P25" s="283"/>
      <c r="Q25" s="284"/>
      <c r="R25" s="255" t="str">
        <f t="shared" si="0"/>
        <v/>
      </c>
      <c r="S25" s="256"/>
      <c r="T25" s="256"/>
      <c r="U25" s="257"/>
      <c r="V25" s="199"/>
      <c r="W25" s="195"/>
      <c r="X25" s="195"/>
      <c r="Y25" s="195"/>
      <c r="Z25" s="195"/>
      <c r="AA25" s="200"/>
    </row>
    <row r="26" spans="1:27" ht="22.5" customHeight="1" thickBot="1">
      <c r="B26" s="276" t="str">
        <f>IF([1]作業用!C37=0,"",[1]作業用!C37)</f>
        <v/>
      </c>
      <c r="C26" s="277"/>
      <c r="D26" s="277"/>
      <c r="E26" s="277"/>
      <c r="F26" s="277"/>
      <c r="G26" s="277"/>
      <c r="H26" s="277"/>
      <c r="I26" s="278"/>
      <c r="J26" s="202"/>
      <c r="K26" s="203"/>
      <c r="L26" s="203"/>
      <c r="M26" s="204"/>
      <c r="N26" s="291"/>
      <c r="O26" s="292"/>
      <c r="P26" s="292"/>
      <c r="Q26" s="293"/>
      <c r="R26" s="261" t="str">
        <f t="shared" si="0"/>
        <v/>
      </c>
      <c r="S26" s="262"/>
      <c r="T26" s="262"/>
      <c r="U26" s="263"/>
      <c r="V26" s="205"/>
      <c r="W26" s="201"/>
      <c r="X26" s="201"/>
      <c r="Y26" s="201"/>
      <c r="Z26" s="201"/>
      <c r="AA26" s="206"/>
    </row>
    <row r="27" spans="1:27" ht="22.5" customHeight="1" thickTop="1">
      <c r="B27" s="207" t="s">
        <v>68</v>
      </c>
      <c r="C27" s="208"/>
      <c r="D27" s="208"/>
      <c r="E27" s="208"/>
      <c r="F27" s="208"/>
      <c r="G27" s="208"/>
      <c r="H27" s="208"/>
      <c r="I27" s="208"/>
      <c r="J27" s="208"/>
      <c r="K27" s="208"/>
      <c r="L27" s="208"/>
      <c r="M27" s="208"/>
      <c r="N27" s="208"/>
      <c r="O27" s="208"/>
      <c r="P27" s="208"/>
      <c r="Q27" s="209"/>
      <c r="R27" s="310">
        <f>SUM(R17:U23)</f>
        <v>1000</v>
      </c>
      <c r="S27" s="311"/>
      <c r="T27" s="311"/>
      <c r="U27" s="312"/>
      <c r="V27" s="210"/>
      <c r="W27" s="211"/>
      <c r="X27" s="211"/>
      <c r="Y27" s="211"/>
      <c r="Z27" s="211"/>
      <c r="AA27" s="212"/>
    </row>
    <row r="28" spans="1:27" ht="22.5" customHeight="1" thickBot="1">
      <c r="B28" s="213" t="s">
        <v>69</v>
      </c>
      <c r="C28" s="214"/>
      <c r="D28" s="214"/>
      <c r="E28" s="214"/>
      <c r="F28" s="214"/>
      <c r="G28" s="214"/>
      <c r="H28" s="214"/>
      <c r="I28" s="214"/>
      <c r="J28" s="214"/>
      <c r="K28" s="214"/>
      <c r="L28" s="214"/>
      <c r="M28" s="214"/>
      <c r="N28" s="214"/>
      <c r="O28" s="214"/>
      <c r="P28" s="214"/>
      <c r="Q28" s="215"/>
      <c r="R28" s="313">
        <f>R27*1.08</f>
        <v>1080</v>
      </c>
      <c r="S28" s="314"/>
      <c r="T28" s="314"/>
      <c r="U28" s="315"/>
      <c r="V28" s="252"/>
      <c r="W28" s="253"/>
      <c r="X28" s="253"/>
      <c r="Y28" s="253"/>
      <c r="Z28" s="253"/>
      <c r="AA28" s="254"/>
    </row>
    <row r="29" spans="1:27" ht="22.5" hidden="1" customHeight="1" thickBot="1">
      <c r="B29" s="216" t="s">
        <v>70</v>
      </c>
      <c r="C29" s="217"/>
      <c r="D29" s="217"/>
      <c r="E29" s="217"/>
      <c r="F29" s="217"/>
      <c r="G29" s="217"/>
      <c r="H29" s="217"/>
      <c r="I29" s="217"/>
      <c r="J29" s="217"/>
      <c r="K29" s="217"/>
      <c r="L29" s="217"/>
      <c r="M29" s="217"/>
      <c r="N29" s="217"/>
      <c r="O29" s="217"/>
      <c r="P29" s="217"/>
      <c r="Q29" s="218"/>
      <c r="R29" s="316">
        <v>0</v>
      </c>
      <c r="S29" s="317"/>
      <c r="T29" s="317"/>
      <c r="U29" s="318"/>
      <c r="V29" s="219"/>
      <c r="W29" s="220"/>
      <c r="X29" s="220"/>
      <c r="Y29" s="220"/>
      <c r="Z29" s="220"/>
      <c r="AA29" s="221"/>
    </row>
    <row r="30" spans="1:27" ht="22.5" customHeight="1" thickTop="1" thickBot="1">
      <c r="B30" s="222" t="s">
        <v>71</v>
      </c>
      <c r="C30" s="223"/>
      <c r="D30" s="223"/>
      <c r="E30" s="223"/>
      <c r="F30" s="223"/>
      <c r="G30" s="223"/>
      <c r="H30" s="223"/>
      <c r="I30" s="223"/>
      <c r="J30" s="223"/>
      <c r="K30" s="223"/>
      <c r="L30" s="223"/>
      <c r="M30" s="223"/>
      <c r="N30" s="223"/>
      <c r="O30" s="223"/>
      <c r="P30" s="223"/>
      <c r="Q30" s="224"/>
      <c r="R30" s="319">
        <f>R27+R28+SUM(R24:U26)+R29</f>
        <v>2580</v>
      </c>
      <c r="S30" s="320"/>
      <c r="T30" s="320"/>
      <c r="U30" s="321"/>
      <c r="V30" s="225"/>
      <c r="W30" s="226"/>
      <c r="X30" s="226"/>
      <c r="Y30" s="226"/>
      <c r="Z30" s="226"/>
      <c r="AA30" s="227"/>
    </row>
    <row r="31" spans="1:27" ht="22.5" customHeight="1">
      <c r="B31" s="228" t="s">
        <v>86</v>
      </c>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30"/>
    </row>
    <row r="32" spans="1:27" ht="22.5" customHeight="1">
      <c r="B32" s="231"/>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3"/>
    </row>
    <row r="33" spans="2:29" ht="22.5" customHeight="1" thickBot="1">
      <c r="B33" s="234"/>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6"/>
    </row>
    <row r="34" spans="2:29" ht="22.5" customHeight="1">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2:29" ht="22.5" customHeight="1">
      <c r="T35" s="178" t="s">
        <v>72</v>
      </c>
    </row>
    <row r="36" spans="2:29" ht="22.5" customHeight="1">
      <c r="T36" s="238" t="s">
        <v>87</v>
      </c>
      <c r="U36" s="238"/>
      <c r="V36" s="238"/>
      <c r="W36" s="238"/>
      <c r="X36" s="238"/>
      <c r="Y36" s="238"/>
      <c r="Z36" s="238"/>
      <c r="AA36" s="238"/>
      <c r="AB36" s="238"/>
      <c r="AC36" s="238"/>
    </row>
    <row r="37" spans="2:29" ht="22.5" customHeight="1">
      <c r="T37" s="238" t="s">
        <v>88</v>
      </c>
      <c r="U37" s="238"/>
      <c r="V37" s="238"/>
      <c r="W37" s="238" t="s">
        <v>89</v>
      </c>
      <c r="X37" s="238"/>
      <c r="Z37" s="238"/>
      <c r="AA37" s="238"/>
      <c r="AB37" s="238"/>
      <c r="AC37" s="238"/>
    </row>
    <row r="38" spans="2:29" ht="7.5" customHeight="1">
      <c r="T38" s="238"/>
      <c r="U38" s="238"/>
      <c r="V38" s="238"/>
      <c r="W38" s="238"/>
      <c r="X38" s="238"/>
      <c r="Z38" s="238"/>
      <c r="AA38" s="238"/>
      <c r="AB38" s="238"/>
      <c r="AC38" s="238"/>
    </row>
    <row r="39" spans="2:29" ht="22.5" customHeight="1">
      <c r="T39" s="238" t="s">
        <v>87</v>
      </c>
      <c r="U39" s="238"/>
      <c r="V39" s="238"/>
      <c r="W39" s="238"/>
      <c r="X39" s="238"/>
      <c r="Y39" s="238"/>
      <c r="Z39" s="238"/>
      <c r="AA39" s="238"/>
      <c r="AB39" s="238"/>
      <c r="AC39" s="238"/>
    </row>
    <row r="40" spans="2:29" ht="22.5" customHeight="1">
      <c r="T40" s="238" t="s">
        <v>88</v>
      </c>
      <c r="U40" s="238"/>
      <c r="V40" s="238"/>
      <c r="W40" s="238" t="s">
        <v>89</v>
      </c>
      <c r="X40" s="238"/>
      <c r="Z40" s="238"/>
    </row>
    <row r="41" spans="2:29" ht="22.5" customHeight="1">
      <c r="T41" s="239" t="s">
        <v>73</v>
      </c>
    </row>
  </sheetData>
  <protectedRanges>
    <protectedRange sqref="B31:AA33 V17:AA30" name="範囲1"/>
  </protectedRanges>
  <mergeCells count="79">
    <mergeCell ref="B31:AA33"/>
    <mergeCell ref="B29:Q29"/>
    <mergeCell ref="R29:U29"/>
    <mergeCell ref="V29:AA29"/>
    <mergeCell ref="B30:Q30"/>
    <mergeCell ref="R30:U30"/>
    <mergeCell ref="V30:AA30"/>
    <mergeCell ref="B27:Q27"/>
    <mergeCell ref="R27:U27"/>
    <mergeCell ref="V27:AA27"/>
    <mergeCell ref="B28:Q28"/>
    <mergeCell ref="R28:U28"/>
    <mergeCell ref="V28:AA28"/>
    <mergeCell ref="B25:I25"/>
    <mergeCell ref="J25:M25"/>
    <mergeCell ref="N25:Q25"/>
    <mergeCell ref="R25:U25"/>
    <mergeCell ref="V25:AA25"/>
    <mergeCell ref="B26:I26"/>
    <mergeCell ref="J26:M26"/>
    <mergeCell ref="N26:Q26"/>
    <mergeCell ref="R26:U26"/>
    <mergeCell ref="V26:AA26"/>
    <mergeCell ref="B23:I23"/>
    <mergeCell ref="J23:M23"/>
    <mergeCell ref="N23:Q23"/>
    <mergeCell ref="R23:U23"/>
    <mergeCell ref="V23:AA23"/>
    <mergeCell ref="B24:I24"/>
    <mergeCell ref="J24:M24"/>
    <mergeCell ref="N24:Q24"/>
    <mergeCell ref="R24:U24"/>
    <mergeCell ref="V24:AA24"/>
    <mergeCell ref="B21:I21"/>
    <mergeCell ref="J21:M21"/>
    <mergeCell ref="N21:Q21"/>
    <mergeCell ref="R21:U21"/>
    <mergeCell ref="V21:AA21"/>
    <mergeCell ref="B22:I22"/>
    <mergeCell ref="J22:M22"/>
    <mergeCell ref="N22:Q22"/>
    <mergeCell ref="R22:U22"/>
    <mergeCell ref="V22:AA22"/>
    <mergeCell ref="B19:I19"/>
    <mergeCell ref="J19:M19"/>
    <mergeCell ref="N19:Q19"/>
    <mergeCell ref="R19:U19"/>
    <mergeCell ref="V19:AA19"/>
    <mergeCell ref="B20:I20"/>
    <mergeCell ref="J20:M20"/>
    <mergeCell ref="N20:Q20"/>
    <mergeCell ref="R20:U20"/>
    <mergeCell ref="V20:AA20"/>
    <mergeCell ref="B17:I17"/>
    <mergeCell ref="J17:M17"/>
    <mergeCell ref="N17:Q17"/>
    <mergeCell ref="R17:U17"/>
    <mergeCell ref="V17:AA17"/>
    <mergeCell ref="B18:I18"/>
    <mergeCell ref="J18:M18"/>
    <mergeCell ref="N18:Q18"/>
    <mergeCell ref="R18:U18"/>
    <mergeCell ref="V18:AA18"/>
    <mergeCell ref="T11:Z11"/>
    <mergeCell ref="X12:Z12"/>
    <mergeCell ref="F14:J14"/>
    <mergeCell ref="L14:R14"/>
    <mergeCell ref="S14:W14"/>
    <mergeCell ref="B16:I16"/>
    <mergeCell ref="J16:M16"/>
    <mergeCell ref="N16:Q16"/>
    <mergeCell ref="R16:U16"/>
    <mergeCell ref="V16:AA16"/>
    <mergeCell ref="B4:AA4"/>
    <mergeCell ref="B5:AA5"/>
    <mergeCell ref="B6:I6"/>
    <mergeCell ref="J6:M6"/>
    <mergeCell ref="T6:AA6"/>
    <mergeCell ref="T8:AA8"/>
  </mergeCells>
  <phoneticPr fontId="2"/>
  <printOptions horizontalCentered="1" verticalCentered="1"/>
  <pageMargins left="0.51181102362204722" right="0.51181102362204722" top="0.74803149606299213" bottom="0.74803149606299213" header="0.31496062992125984" footer="0.31496062992125984"/>
  <pageSetup paperSize="9" scale="96"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E9" sqref="E9"/>
    </sheetView>
  </sheetViews>
  <sheetFormatPr defaultRowHeight="13.5"/>
  <cols>
    <col min="2" max="2" width="22.75" customWidth="1"/>
    <col min="5" max="5" width="20.625" customWidth="1"/>
  </cols>
  <sheetData>
    <row r="1" spans="1:5" s="31" customFormat="1">
      <c r="A1" s="31" t="s">
        <v>54</v>
      </c>
    </row>
    <row r="2" spans="1:5">
      <c r="A2" s="160" t="s">
        <v>55</v>
      </c>
      <c r="B2" s="161" t="s">
        <v>58</v>
      </c>
      <c r="D2" s="160" t="s">
        <v>55</v>
      </c>
      <c r="E2" s="161" t="s">
        <v>57</v>
      </c>
    </row>
    <row r="3" spans="1:5">
      <c r="A3" s="37">
        <v>1</v>
      </c>
      <c r="B3" s="37" t="s">
        <v>26</v>
      </c>
      <c r="D3" s="37">
        <v>1</v>
      </c>
      <c r="E3" s="37" t="s">
        <v>35</v>
      </c>
    </row>
    <row r="4" spans="1:5">
      <c r="A4" s="37">
        <v>2</v>
      </c>
      <c r="B4" s="37" t="s">
        <v>29</v>
      </c>
      <c r="D4" s="37">
        <v>2</v>
      </c>
      <c r="E4" s="37" t="s">
        <v>27</v>
      </c>
    </row>
    <row r="5" spans="1:5">
      <c r="A5" s="37">
        <v>3</v>
      </c>
      <c r="B5" s="37" t="s">
        <v>30</v>
      </c>
      <c r="D5" s="37">
        <v>3</v>
      </c>
      <c r="E5" s="37" t="s">
        <v>28</v>
      </c>
    </row>
    <row r="6" spans="1:5">
      <c r="A6" s="37">
        <v>4</v>
      </c>
      <c r="B6" s="37" t="s">
        <v>31</v>
      </c>
    </row>
    <row r="7" spans="1:5">
      <c r="A7" s="37">
        <v>5</v>
      </c>
      <c r="B7" s="37" t="s">
        <v>32</v>
      </c>
    </row>
    <row r="8" spans="1:5">
      <c r="A8" s="37">
        <v>6</v>
      </c>
      <c r="B8" s="37" t="s">
        <v>37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使用方法</vt:lpstr>
      <vt:lpstr>顧客リスト</vt:lpstr>
      <vt:lpstr>発注履歴</vt:lpstr>
      <vt:lpstr>発注フォーム</vt:lpstr>
      <vt:lpstr>請求書フォーム</vt:lpstr>
      <vt:lpstr>★</vt:lpstr>
      <vt:lpstr>請求書フォーム!Print_Area</vt:lpstr>
      <vt:lpstr>発注フォーム!Print_Area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Kozue</dc:creator>
  <cp:lastModifiedBy>?? ??</cp:lastModifiedBy>
  <cp:lastPrinted>2016-06-02T17:31:57Z</cp:lastPrinted>
  <dcterms:created xsi:type="dcterms:W3CDTF">2016-05-20T16:15:58Z</dcterms:created>
  <dcterms:modified xsi:type="dcterms:W3CDTF">2016-06-02T22:08:10Z</dcterms:modified>
</cp:coreProperties>
</file>